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>Microsoft Cop.</author>
  </authors>
  <commentList>
    <comment ref="I49" authorId="0">
      <text>
        <r>
          <rPr>
            <b/>
            <sz val="8"/>
            <rFont val="Tahoma"/>
            <family val="0"/>
          </rPr>
          <t>Microsoft Cop.:</t>
        </r>
        <r>
          <rPr>
            <sz val="8"/>
            <rFont val="Tahoma"/>
            <family val="0"/>
          </rPr>
          <t xml:space="preserve">
Thue TNDN</t>
        </r>
      </text>
    </comment>
  </commentList>
</comments>
</file>

<file path=xl/sharedStrings.xml><?xml version="1.0" encoding="utf-8"?>
<sst xmlns="http://schemas.openxmlformats.org/spreadsheetml/2006/main" count="145" uniqueCount="112">
  <si>
    <t xml:space="preserve">        Tæng C«ng ty S«ng §µ </t>
  </si>
  <si>
    <t>c«ng ty cæ phÇn s«ng ®µ 906</t>
  </si>
  <si>
    <t>MÉu CBTT- 03</t>
  </si>
  <si>
    <t>(Ban hµnh kÌm theo Th«ng t­ sè 38/2007/TT-BTC ngµy 18/04/2007 cña Bé tr­ëng Bé tµi chÝnh  h­íng dÉn vÒ viÖc C«ng bè th«ng tin trªn thÞ tr­êng chøng kho¸n)</t>
  </si>
  <si>
    <t xml:space="preserve">B¸o c¸o kÕt qu¶ kinh doanh </t>
  </si>
  <si>
    <t>Quý IV vµ n¨m 2007</t>
  </si>
  <si>
    <t>PhÇn I : L·i, lç</t>
  </si>
  <si>
    <t>SH</t>
  </si>
  <si>
    <t>ChØ tiªu</t>
  </si>
  <si>
    <t>Msè</t>
  </si>
  <si>
    <t>LkÕ quý tr­íc</t>
  </si>
  <si>
    <t>Quý nµy</t>
  </si>
  <si>
    <t>LK tõ ®Çu n¨m</t>
  </si>
  <si>
    <t>Chi phÝ thuÕ TNDN hiÖn hµnh</t>
  </si>
  <si>
    <t>Chi phÝ thuÕ TNDN ho·n l¹i</t>
  </si>
  <si>
    <t>L·i c¬ b¶n trªn cæ phiÕu</t>
  </si>
  <si>
    <t>Hµ néi, ngµy 15 th¸ng 01 n¨m 2008</t>
  </si>
  <si>
    <t xml:space="preserve">            LËp biÓu</t>
  </si>
  <si>
    <t>KÕ to¸n tr­ëng</t>
  </si>
  <si>
    <t>Tæng gi¸m ®èc</t>
  </si>
  <si>
    <t xml:space="preserve"> </t>
  </si>
  <si>
    <t>Lª Ph­¬ng Hµ</t>
  </si>
  <si>
    <t>NguyÔn Thanh H¶i</t>
  </si>
  <si>
    <r>
      <t xml:space="preserve">§inh Ngäc </t>
    </r>
    <r>
      <rPr>
        <b/>
        <i/>
        <sz val="12"/>
        <rFont val=".VnTimeH"/>
        <family val="2"/>
      </rPr>
      <t>¸</t>
    </r>
    <r>
      <rPr>
        <b/>
        <i/>
        <sz val="12"/>
        <rFont val=".VnTime"/>
        <family val="2"/>
      </rPr>
      <t xml:space="preserve">nh </t>
    </r>
  </si>
  <si>
    <t>Quý 4 n¨m 2004</t>
  </si>
  <si>
    <t>Hµ néi, ngµy 15 th¸ng 10 n¨m 2004</t>
  </si>
  <si>
    <t>Gi¸m ®èc c«ng ty</t>
  </si>
  <si>
    <t>NguyÔn ThÞ Ph­íc Hång</t>
  </si>
  <si>
    <t xml:space="preserve">      TrÇn Vò Long </t>
  </si>
  <si>
    <r>
      <t xml:space="preserve">§inh Ngäc </t>
    </r>
    <r>
      <rPr>
        <b/>
        <i/>
        <sz val="9"/>
        <rFont val=".VnTimeH"/>
        <family val="2"/>
      </rPr>
      <t>¸</t>
    </r>
    <r>
      <rPr>
        <b/>
        <i/>
        <sz val="9"/>
        <rFont val=".VnTime"/>
        <family val="2"/>
      </rPr>
      <t xml:space="preserve">nh </t>
    </r>
  </si>
  <si>
    <t>Quý 2/2004</t>
  </si>
  <si>
    <t>Hµ néi, ngµy 25 th¸ng 7 n¨m 2004</t>
  </si>
  <si>
    <t xml:space="preserve">(Ban hµnh kÌm theo Th«ng t­ sè 38/2007/TT-BTC ngµy 18/04/2007 cña Bé tr­ëng Bé tµi chÝnh  </t>
  </si>
  <si>
    <t>h­íng dÉn vÒ viÖc C«ng bè th«ng tin trªn thÞ tr­êng chøng kho¸n)</t>
  </si>
  <si>
    <t>c«ng ty cæ phÇn S«ng §µ 9.06 (mck: S96)</t>
  </si>
  <si>
    <t>b¸o c¸o tµi chÝnh tãm t¾t</t>
  </si>
  <si>
    <t>Quý IV n¨m 2007</t>
  </si>
  <si>
    <t>1.A. b¶ng c©n ®èi kÕ to¸n</t>
  </si>
  <si>
    <t>stt</t>
  </si>
  <si>
    <t>Néi dung</t>
  </si>
  <si>
    <t>Sè d­ ®Çu kú</t>
  </si>
  <si>
    <t>Sè d­ cuèi kú</t>
  </si>
  <si>
    <t xml:space="preserve">I </t>
  </si>
  <si>
    <t>Tµi s¶n ng¾n h¹n</t>
  </si>
  <si>
    <t xml:space="preserve">  TiÒn vµ c¸c kho¶n t­¬ng ®­¬ng tiÒn</t>
  </si>
  <si>
    <t xml:space="preserve">  C¸c kho¶n ®Çu t­ tµi chÝnh dµi h¹n</t>
  </si>
  <si>
    <t xml:space="preserve">  C¸c kho¶n ph¶i thu ng¾n h¹n</t>
  </si>
  <si>
    <t xml:space="preserve">   Hµng tån kho</t>
  </si>
  <si>
    <t xml:space="preserve">   Tµi s¶n dµi h¹n kh¸c</t>
  </si>
  <si>
    <t xml:space="preserve">   Tµi s¶n ng¾n h¹n kh¸c</t>
  </si>
  <si>
    <t xml:space="preserve">II </t>
  </si>
  <si>
    <t>Tµi s¶n dµi h¹n</t>
  </si>
  <si>
    <t xml:space="preserve"> C¸c kho¶n ph¶i thu dµi h¹n</t>
  </si>
  <si>
    <t xml:space="preserve"> Tµi s¶n cè ®Þnh</t>
  </si>
  <si>
    <t xml:space="preserve">     - Tµi s¶n cè ®Þnh h÷u h×nh</t>
  </si>
  <si>
    <t xml:space="preserve">     - Tµi s¶n cè ®Þnh v« h×nh</t>
  </si>
  <si>
    <t xml:space="preserve">     - Tµi s¶n cè ®Þnh thuª tµi chÝnh</t>
  </si>
  <si>
    <t xml:space="preserve">     - Chi phÝ x©y dùng c¬ b¶n dë dang</t>
  </si>
  <si>
    <t xml:space="preserve">  BÊt ®éng s¶n ®Çu t­</t>
  </si>
  <si>
    <t xml:space="preserve">  Tµi s¶n dµi h¹n kh¸c</t>
  </si>
  <si>
    <t>III</t>
  </si>
  <si>
    <t>Tæng céng tµi s¶n</t>
  </si>
  <si>
    <t>IV</t>
  </si>
  <si>
    <t>Nî ph¶i tr¶</t>
  </si>
  <si>
    <t xml:space="preserve">  Nî ng¾n h¹n</t>
  </si>
  <si>
    <t xml:space="preserve">  Nî dµi h¹n</t>
  </si>
  <si>
    <t>V</t>
  </si>
  <si>
    <t>Vèn chñ së h÷u</t>
  </si>
  <si>
    <t xml:space="preserve">  Vèn chñ së h÷u</t>
  </si>
  <si>
    <t xml:space="preserve">   - Vèn ®Çu t­ cña chñ së h÷u</t>
  </si>
  <si>
    <t xml:space="preserve">   - ThÆng d­ vèn cæ phÇn</t>
  </si>
  <si>
    <t xml:space="preserve">   - Vèn kh¸c cña chñ së h÷u</t>
  </si>
  <si>
    <t xml:space="preserve">   - Cæ phiÕu quü</t>
  </si>
  <si>
    <t xml:space="preserve">   -Chªnh lÖch ®¸nh gi¸ l¹i tµi s¶n</t>
  </si>
  <si>
    <t xml:space="preserve">  -Chªnh lÖch tû gi¸ hèi ®o¸i</t>
  </si>
  <si>
    <t xml:space="preserve">  -C¸c quü</t>
  </si>
  <si>
    <t xml:space="preserve">  -Lîi nhuËn ch­a ph©n phèi</t>
  </si>
  <si>
    <t xml:space="preserve">  - Nguån vèn ®Çu t­ x©y dùng c¬ b¶n</t>
  </si>
  <si>
    <t>Nguån kinh phÝ vµ quü kh¸c</t>
  </si>
  <si>
    <t xml:space="preserve">   -Quü khen th­ëng phóc lîi</t>
  </si>
  <si>
    <t xml:space="preserve">   -Quü ®Çu t­ ph¸t triÓn</t>
  </si>
  <si>
    <t xml:space="preserve">   -Quü dù phßng tµi chÝnh</t>
  </si>
  <si>
    <t xml:space="preserve">   -Quü kh¸c</t>
  </si>
  <si>
    <t xml:space="preserve">  -Nguån kinh phÝ ®· h×nh thµnh TSC§</t>
  </si>
  <si>
    <t>VI</t>
  </si>
  <si>
    <t>tæng céng nguån vèn</t>
  </si>
  <si>
    <t>II- A. kÕt qu¶ ho¹t ®éng kinh doanh n¨m 2007</t>
  </si>
  <si>
    <t>STT</t>
  </si>
  <si>
    <t>Kú b¸o c¸o</t>
  </si>
  <si>
    <t>Lòy kÕ</t>
  </si>
  <si>
    <t>Doanh thu b¸n hµng vµ cung cÊp dÞch vô</t>
  </si>
  <si>
    <t>C¸c kho¶n gi¶m trõ doanh thu</t>
  </si>
  <si>
    <t>Doanh thu thuÇn b¸n hµng vµ cung cÊp dÞch vô</t>
  </si>
  <si>
    <t>Gi¸ vèn hµng b¸n</t>
  </si>
  <si>
    <t>Lîi nhuËn gép b¸n hµng vµ cung cÊp dÞch vô</t>
  </si>
  <si>
    <t>Doanh thu ho¹t ®éng tµi chÝnh</t>
  </si>
  <si>
    <t>Chi phÝ tµi chÝnh</t>
  </si>
  <si>
    <t>Chi phÝ b¸n hµng</t>
  </si>
  <si>
    <t>Chi phÝ qu¶n lý doanh nghiÖp</t>
  </si>
  <si>
    <t>Lîi nhuËn thuÇn tõ ho¹t ®éng kinh doanh</t>
  </si>
  <si>
    <t>Thu nhËp kh¸c</t>
  </si>
  <si>
    <t>Chi phÝ kh¸c</t>
  </si>
  <si>
    <t>Lîi nhuËn kh¸c</t>
  </si>
  <si>
    <t>Tæng lîi nhuËn kÕ to¸n tr­íc thuÕ</t>
  </si>
  <si>
    <t>ThuÕ thu nhËp doanh nghiÖp</t>
  </si>
  <si>
    <t>Lîi nhuËn sau thuÕ thu nhËp doanh nghiÖp</t>
  </si>
  <si>
    <t>L·I c¬ b¶n trªn cæ phiÕu</t>
  </si>
  <si>
    <t>Hµ Néi, ngµy 15 th¸ng 01 n¨m 2008</t>
  </si>
  <si>
    <t xml:space="preserve">        lËp biÓu                                   kÕ to¸n tr­ëng                              </t>
  </si>
  <si>
    <t>thñ tr­ëng ®¬n vÞ</t>
  </si>
  <si>
    <t xml:space="preserve">          NguyÔn Thanh H¶i</t>
  </si>
  <si>
    <r>
      <t xml:space="preserve">§inh Ngäc </t>
    </r>
    <r>
      <rPr>
        <b/>
        <sz val="12"/>
        <rFont val=".VnTimeH"/>
        <family val="2"/>
      </rPr>
      <t>¸</t>
    </r>
    <r>
      <rPr>
        <b/>
        <sz val="12"/>
        <rFont val=".VnTime"/>
        <family val="2"/>
      </rPr>
      <t>nh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</si>
</sst>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)\ _$_ ;_ * \(#,##0\)\ _$_ ;_ * &quot;-&quot;??_)\ _$_ ;_ @_ "/>
    <numFmt numFmtId="165" formatCode="_ * #,##0.00_)\ _$_ ;_ * \(#,##0.00\)\ _$_ ;_ * &quot;-&quot;??_)\ _$_ ;_ @_ "/>
  </numFmts>
  <fonts count="46">
    <font>
      <sz val="10"/>
      <name val="Arial"/>
      <family val="0"/>
    </font>
    <font>
      <sz val="12"/>
      <name val=".VnTimeH"/>
      <family val="2"/>
    </font>
    <font>
      <b/>
      <sz val="10"/>
      <name val=".VnArial"/>
      <family val="2"/>
    </font>
    <font>
      <sz val="9"/>
      <name val=".VnArial"/>
      <family val="2"/>
    </font>
    <font>
      <sz val="10"/>
      <name val=".VnArial"/>
      <family val="2"/>
    </font>
    <font>
      <sz val="14"/>
      <name val=".VnHelvetInsH"/>
      <family val="2"/>
    </font>
    <font>
      <b/>
      <sz val="14"/>
      <name val=".vntime"/>
      <family val="2"/>
    </font>
    <font>
      <b/>
      <i/>
      <sz val="10"/>
      <name val=".VnTime"/>
      <family val="2"/>
    </font>
    <font>
      <sz val="9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0"/>
      <name val=".VnTime"/>
      <family val="2"/>
    </font>
    <font>
      <b/>
      <sz val="9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sz val="12"/>
      <color indexed="9"/>
      <name val=".VnTime"/>
      <family val="2"/>
    </font>
    <font>
      <sz val="12"/>
      <color indexed="10"/>
      <name val=".VnTime"/>
      <family val="2"/>
    </font>
    <font>
      <i/>
      <sz val="12"/>
      <name val=".VnTime"/>
      <family val="2"/>
    </font>
    <font>
      <b/>
      <i/>
      <sz val="12"/>
      <name val=".VnTimeH"/>
      <family val="2"/>
    </font>
    <font>
      <b/>
      <i/>
      <sz val="11"/>
      <name val=".VnTime"/>
      <family val="2"/>
    </font>
    <font>
      <b/>
      <sz val="11"/>
      <name val=".VnTime"/>
      <family val="2"/>
    </font>
    <font>
      <sz val="11"/>
      <name val=".VnTime"/>
      <family val="2"/>
    </font>
    <font>
      <sz val="9"/>
      <color indexed="9"/>
      <name val=".VnTime"/>
      <family val="2"/>
    </font>
    <font>
      <sz val="11"/>
      <color indexed="9"/>
      <name val=".VnTime"/>
      <family val="2"/>
    </font>
    <font>
      <sz val="9"/>
      <color indexed="10"/>
      <name val=".VnTime"/>
      <family val="2"/>
    </font>
    <font>
      <i/>
      <sz val="9"/>
      <name val=".VnTime"/>
      <family val="2"/>
    </font>
    <font>
      <sz val="10"/>
      <name val=".VnTimeH"/>
      <family val="2"/>
    </font>
    <font>
      <sz val="11"/>
      <name val=".VnTimeH"/>
      <family val="2"/>
    </font>
    <font>
      <sz val="9"/>
      <name val=".VnTimeH"/>
      <family val="2"/>
    </font>
    <font>
      <b/>
      <i/>
      <sz val="9"/>
      <name val=".VnTime"/>
      <family val="2"/>
    </font>
    <font>
      <b/>
      <i/>
      <sz val="9"/>
      <name val=".VnTimeH"/>
      <family val="2"/>
    </font>
    <font>
      <sz val="10"/>
      <color indexed="10"/>
      <name val=".VnArial"/>
      <family val="2"/>
    </font>
    <font>
      <b/>
      <i/>
      <sz val="10"/>
      <name val=".VnArial"/>
      <family val="2"/>
    </font>
    <font>
      <i/>
      <sz val="11"/>
      <name val=".VnTime"/>
      <family val="2"/>
    </font>
    <font>
      <b/>
      <sz val="10"/>
      <name val=".VnTimeH"/>
      <family val="2"/>
    </font>
    <font>
      <b/>
      <sz val="11"/>
      <name val=".VnTimeH"/>
      <family val="2"/>
    </font>
    <font>
      <sz val="11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.VnTime"/>
      <family val="2"/>
    </font>
    <font>
      <b/>
      <sz val="9"/>
      <name val=".VnTimeH"/>
      <family val="2"/>
    </font>
    <font>
      <b/>
      <sz val="12"/>
      <name val=".VnTimeH"/>
      <family val="2"/>
    </font>
    <font>
      <b/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38" fontId="1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 horizontal="centerContinuous"/>
    </xf>
    <xf numFmtId="38" fontId="4" fillId="0" borderId="0" xfId="0" applyNumberFormat="1" applyFont="1" applyAlignment="1">
      <alignment horizontal="centerContinuous"/>
    </xf>
    <xf numFmtId="38" fontId="3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8" fontId="5" fillId="0" borderId="0" xfId="0" applyNumberFormat="1" applyFont="1" applyAlignment="1">
      <alignment horizontal="centerContinuous"/>
    </xf>
    <xf numFmtId="38" fontId="6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 horizontal="centerContinuous"/>
    </xf>
    <xf numFmtId="38" fontId="8" fillId="0" borderId="0" xfId="0" applyNumberFormat="1" applyFont="1" applyAlignment="1">
      <alignment horizontal="centerContinuous"/>
    </xf>
    <xf numFmtId="38" fontId="9" fillId="0" borderId="0" xfId="0" applyNumberFormat="1" applyFont="1" applyAlignment="1">
      <alignment horizontal="centerContinuous"/>
    </xf>
    <xf numFmtId="38" fontId="10" fillId="0" borderId="0" xfId="0" applyNumberFormat="1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38" fontId="12" fillId="0" borderId="0" xfId="0" applyNumberFormat="1" applyFont="1" applyAlignment="1">
      <alignment horizontal="centerContinuous"/>
    </xf>
    <xf numFmtId="38" fontId="9" fillId="0" borderId="0" xfId="0" applyNumberFormat="1" applyFont="1" applyAlignment="1">
      <alignment/>
    </xf>
    <xf numFmtId="38" fontId="8" fillId="0" borderId="0" xfId="0" applyNumberFormat="1" applyFont="1" applyAlignment="1">
      <alignment/>
    </xf>
    <xf numFmtId="38" fontId="8" fillId="0" borderId="0" xfId="0" applyNumberFormat="1" applyFont="1" applyBorder="1" applyAlignment="1">
      <alignment/>
    </xf>
    <xf numFmtId="38" fontId="11" fillId="0" borderId="0" xfId="0" applyNumberFormat="1" applyFont="1" applyAlignment="1">
      <alignment/>
    </xf>
    <xf numFmtId="38" fontId="10" fillId="0" borderId="1" xfId="0" applyNumberFormat="1" applyFont="1" applyBorder="1" applyAlignment="1">
      <alignment horizontal="centerContinuous"/>
    </xf>
    <xf numFmtId="38" fontId="10" fillId="0" borderId="2" xfId="0" applyNumberFormat="1" applyFont="1" applyBorder="1" applyAlignment="1">
      <alignment horizontal="centerContinuous"/>
    </xf>
    <xf numFmtId="38" fontId="10" fillId="0" borderId="3" xfId="0" applyNumberFormat="1" applyFont="1" applyBorder="1" applyAlignment="1">
      <alignment horizontal="centerContinuous"/>
    </xf>
    <xf numFmtId="38" fontId="10" fillId="0" borderId="4" xfId="0" applyNumberFormat="1" applyFont="1" applyBorder="1" applyAlignment="1">
      <alignment horizontal="center"/>
    </xf>
    <xf numFmtId="38" fontId="13" fillId="0" borderId="5" xfId="0" applyNumberFormat="1" applyFont="1" applyBorder="1" applyAlignment="1">
      <alignment/>
    </xf>
    <xf numFmtId="38" fontId="10" fillId="0" borderId="5" xfId="0" applyNumberFormat="1" applyFont="1" applyBorder="1" applyAlignment="1">
      <alignment/>
    </xf>
    <xf numFmtId="38" fontId="10" fillId="0" borderId="6" xfId="0" applyNumberFormat="1" applyFont="1" applyBorder="1" applyAlignment="1">
      <alignment/>
    </xf>
    <xf numFmtId="38" fontId="10" fillId="0" borderId="7" xfId="0" applyNumberFormat="1" applyFont="1" applyBorder="1" applyAlignment="1">
      <alignment horizontal="center"/>
    </xf>
    <xf numFmtId="38" fontId="13" fillId="0" borderId="8" xfId="0" applyNumberFormat="1" applyFont="1" applyBorder="1" applyAlignment="1">
      <alignment/>
    </xf>
    <xf numFmtId="38" fontId="10" fillId="0" borderId="8" xfId="0" applyNumberFormat="1" applyFont="1" applyBorder="1" applyAlignment="1">
      <alignment/>
    </xf>
    <xf numFmtId="38" fontId="14" fillId="0" borderId="8" xfId="0" applyNumberFormat="1" applyFont="1" applyBorder="1" applyAlignment="1">
      <alignment/>
    </xf>
    <xf numFmtId="38" fontId="10" fillId="0" borderId="9" xfId="0" applyNumberFormat="1" applyFont="1" applyBorder="1" applyAlignment="1">
      <alignment/>
    </xf>
    <xf numFmtId="38" fontId="14" fillId="0" borderId="7" xfId="0" applyNumberFormat="1" applyFont="1" applyBorder="1" applyAlignment="1">
      <alignment horizontal="center"/>
    </xf>
    <xf numFmtId="38" fontId="14" fillId="0" borderId="9" xfId="0" applyNumberFormat="1" applyFont="1" applyBorder="1" applyAlignment="1">
      <alignment/>
    </xf>
    <xf numFmtId="38" fontId="14" fillId="0" borderId="10" xfId="0" applyNumberFormat="1" applyFont="1" applyBorder="1" applyAlignment="1">
      <alignment/>
    </xf>
    <xf numFmtId="38" fontId="14" fillId="0" borderId="11" xfId="0" applyNumberFormat="1" applyFont="1" applyBorder="1" applyAlignment="1">
      <alignment/>
    </xf>
    <xf numFmtId="38" fontId="15" fillId="0" borderId="11" xfId="0" applyNumberFormat="1" applyFont="1" applyBorder="1" applyAlignment="1">
      <alignment/>
    </xf>
    <xf numFmtId="38" fontId="16" fillId="0" borderId="11" xfId="0" applyNumberFormat="1" applyFont="1" applyBorder="1" applyAlignment="1">
      <alignment/>
    </xf>
    <xf numFmtId="38" fontId="10" fillId="0" borderId="12" xfId="0" applyNumberFormat="1" applyFont="1" applyBorder="1" applyAlignment="1">
      <alignment/>
    </xf>
    <xf numFmtId="38" fontId="14" fillId="0" borderId="0" xfId="0" applyNumberFormat="1" applyFont="1" applyBorder="1" applyAlignment="1">
      <alignment/>
    </xf>
    <xf numFmtId="38" fontId="17" fillId="0" borderId="0" xfId="0" applyNumberFormat="1" applyFont="1" applyBorder="1" applyAlignment="1">
      <alignment horizontal="centerContinuous"/>
    </xf>
    <xf numFmtId="38" fontId="14" fillId="0" borderId="0" xfId="0" applyNumberFormat="1" applyFont="1" applyBorder="1" applyAlignment="1">
      <alignment horizontal="centerContinuous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Border="1" applyAlignment="1">
      <alignment horizontal="left"/>
    </xf>
    <xf numFmtId="38" fontId="1" fillId="0" borderId="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1" fillId="0" borderId="0" xfId="0" applyNumberFormat="1" applyFont="1" applyBorder="1" applyAlignment="1">
      <alignment horizontal="centerContinuous"/>
    </xf>
    <xf numFmtId="38" fontId="14" fillId="0" borderId="0" xfId="0" applyNumberFormat="1" applyFont="1" applyAlignment="1">
      <alignment/>
    </xf>
    <xf numFmtId="38" fontId="14" fillId="0" borderId="0" xfId="0" applyNumberFormat="1" applyFont="1" applyAlignment="1">
      <alignment horizontal="centerContinuous"/>
    </xf>
    <xf numFmtId="38" fontId="13" fillId="0" borderId="0" xfId="0" applyNumberFormat="1" applyFont="1" applyAlignment="1">
      <alignment/>
    </xf>
    <xf numFmtId="38" fontId="13" fillId="0" borderId="0" xfId="0" applyNumberFormat="1" applyFont="1" applyAlignment="1">
      <alignment horizontal="left"/>
    </xf>
    <xf numFmtId="38" fontId="13" fillId="0" borderId="0" xfId="0" applyNumberFormat="1" applyFont="1" applyAlignment="1">
      <alignment horizontal="center"/>
    </xf>
    <xf numFmtId="38" fontId="13" fillId="0" borderId="0" xfId="0" applyNumberFormat="1" applyFont="1" applyAlignment="1">
      <alignment horizontal="centerContinuous"/>
    </xf>
    <xf numFmtId="38" fontId="8" fillId="0" borderId="13" xfId="0" applyNumberFormat="1" applyFont="1" applyBorder="1" applyAlignment="1">
      <alignment/>
    </xf>
    <xf numFmtId="38" fontId="11" fillId="0" borderId="1" xfId="0" applyNumberFormat="1" applyFont="1" applyBorder="1" applyAlignment="1">
      <alignment horizontal="centerContinuous"/>
    </xf>
    <xf numFmtId="38" fontId="11" fillId="0" borderId="2" xfId="0" applyNumberFormat="1" applyFont="1" applyBorder="1" applyAlignment="1">
      <alignment horizontal="centerContinuous"/>
    </xf>
    <xf numFmtId="38" fontId="12" fillId="0" borderId="2" xfId="0" applyNumberFormat="1" applyFont="1" applyBorder="1" applyAlignment="1">
      <alignment horizontal="centerContinuous"/>
    </xf>
    <xf numFmtId="38" fontId="11" fillId="0" borderId="14" xfId="0" applyNumberFormat="1" applyFont="1" applyBorder="1" applyAlignment="1">
      <alignment horizontal="centerContinuous"/>
    </xf>
    <xf numFmtId="38" fontId="12" fillId="0" borderId="15" xfId="0" applyNumberFormat="1" applyFont="1" applyBorder="1" applyAlignment="1">
      <alignment horizontal="centerContinuous"/>
    </xf>
    <xf numFmtId="38" fontId="11" fillId="0" borderId="16" xfId="0" applyNumberFormat="1" applyFont="1" applyBorder="1" applyAlignment="1">
      <alignment horizontal="centerContinuous"/>
    </xf>
    <xf numFmtId="38" fontId="11" fillId="0" borderId="7" xfId="0" applyNumberFormat="1" applyFont="1" applyBorder="1" applyAlignment="1">
      <alignment horizontal="center"/>
    </xf>
    <xf numFmtId="38" fontId="19" fillId="0" borderId="8" xfId="0" applyNumberFormat="1" applyFont="1" applyBorder="1" applyAlignment="1">
      <alignment/>
    </xf>
    <xf numFmtId="38" fontId="20" fillId="0" borderId="8" xfId="0" applyNumberFormat="1" applyFont="1" applyBorder="1" applyAlignment="1">
      <alignment/>
    </xf>
    <xf numFmtId="38" fontId="12" fillId="0" borderId="8" xfId="0" applyNumberFormat="1" applyFont="1" applyBorder="1" applyAlignment="1">
      <alignment/>
    </xf>
    <xf numFmtId="38" fontId="20" fillId="0" borderId="17" xfId="0" applyNumberFormat="1" applyFont="1" applyBorder="1" applyAlignment="1">
      <alignment/>
    </xf>
    <xf numFmtId="38" fontId="21" fillId="0" borderId="8" xfId="0" applyNumberFormat="1" applyFont="1" applyBorder="1" applyAlignment="1">
      <alignment/>
    </xf>
    <xf numFmtId="38" fontId="9" fillId="0" borderId="7" xfId="0" applyNumberFormat="1" applyFont="1" applyBorder="1" applyAlignment="1">
      <alignment horizontal="center"/>
    </xf>
    <xf numFmtId="38" fontId="21" fillId="0" borderId="17" xfId="0" applyNumberFormat="1" applyFont="1" applyBorder="1" applyAlignment="1">
      <alignment/>
    </xf>
    <xf numFmtId="38" fontId="9" fillId="0" borderId="10" xfId="0" applyNumberFormat="1" applyFont="1" applyBorder="1" applyAlignment="1">
      <alignment/>
    </xf>
    <xf numFmtId="38" fontId="21" fillId="0" borderId="11" xfId="0" applyNumberFormat="1" applyFont="1" applyBorder="1" applyAlignment="1">
      <alignment/>
    </xf>
    <xf numFmtId="38" fontId="22" fillId="0" borderId="11" xfId="0" applyNumberFormat="1" applyFont="1" applyBorder="1" applyAlignment="1">
      <alignment/>
    </xf>
    <xf numFmtId="38" fontId="23" fillId="0" borderId="11" xfId="0" applyNumberFormat="1" applyFont="1" applyBorder="1" applyAlignment="1">
      <alignment/>
    </xf>
    <xf numFmtId="38" fontId="24" fillId="0" borderId="11" xfId="0" applyNumberFormat="1" applyFont="1" applyBorder="1" applyAlignment="1">
      <alignment/>
    </xf>
    <xf numFmtId="38" fontId="20" fillId="0" borderId="12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38" fontId="21" fillId="0" borderId="0" xfId="0" applyNumberFormat="1" applyFont="1" applyBorder="1" applyAlignment="1">
      <alignment/>
    </xf>
    <xf numFmtId="38" fontId="25" fillId="0" borderId="0" xfId="0" applyNumberFormat="1" applyFont="1" applyBorder="1" applyAlignment="1">
      <alignment horizontal="centerContinuous"/>
    </xf>
    <xf numFmtId="38" fontId="21" fillId="0" borderId="0" xfId="0" applyNumberFormat="1" applyFont="1" applyBorder="1" applyAlignment="1">
      <alignment horizontal="centerContinuous"/>
    </xf>
    <xf numFmtId="38" fontId="26" fillId="0" borderId="0" xfId="0" applyNumberFormat="1" applyFont="1" applyBorder="1" applyAlignment="1">
      <alignment/>
    </xf>
    <xf numFmtId="38" fontId="27" fillId="0" borderId="0" xfId="0" applyNumberFormat="1" applyFont="1" applyBorder="1" applyAlignment="1">
      <alignment/>
    </xf>
    <xf numFmtId="38" fontId="28" fillId="0" borderId="0" xfId="0" applyNumberFormat="1" applyFont="1" applyBorder="1" applyAlignment="1">
      <alignment/>
    </xf>
    <xf numFmtId="38" fontId="28" fillId="0" borderId="0" xfId="0" applyNumberFormat="1" applyFont="1" applyAlignment="1">
      <alignment horizontal="centerContinuous"/>
    </xf>
    <xf numFmtId="38" fontId="27" fillId="0" borderId="0" xfId="0" applyNumberFormat="1" applyFont="1" applyBorder="1" applyAlignment="1">
      <alignment horizontal="centerContinuous"/>
    </xf>
    <xf numFmtId="38" fontId="21" fillId="0" borderId="0" xfId="0" applyNumberFormat="1" applyFont="1" applyAlignment="1">
      <alignment/>
    </xf>
    <xf numFmtId="38" fontId="21" fillId="0" borderId="0" xfId="0" applyNumberFormat="1" applyFont="1" applyAlignment="1">
      <alignment horizontal="centerContinuous"/>
    </xf>
    <xf numFmtId="38" fontId="7" fillId="0" borderId="0" xfId="0" applyNumberFormat="1" applyFont="1" applyAlignment="1">
      <alignment/>
    </xf>
    <xf numFmtId="38" fontId="19" fillId="0" borderId="0" xfId="0" applyNumberFormat="1" applyFont="1" applyAlignment="1">
      <alignment/>
    </xf>
    <xf numFmtId="38" fontId="29" fillId="0" borderId="0" xfId="0" applyNumberFormat="1" applyFont="1" applyAlignment="1">
      <alignment/>
    </xf>
    <xf numFmtId="38" fontId="29" fillId="0" borderId="0" xfId="0" applyNumberFormat="1" applyFont="1" applyAlignment="1">
      <alignment horizontal="centerContinuous"/>
    </xf>
    <xf numFmtId="38" fontId="19" fillId="0" borderId="0" xfId="0" applyNumberFormat="1" applyFont="1" applyAlignment="1">
      <alignment horizontal="centerContinuous"/>
    </xf>
    <xf numFmtId="38" fontId="9" fillId="0" borderId="7" xfId="0" applyNumberFormat="1" applyFont="1" applyBorder="1" applyAlignment="1">
      <alignment horizontal="right"/>
    </xf>
    <xf numFmtId="38" fontId="3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38" fontId="26" fillId="0" borderId="0" xfId="0" applyNumberFormat="1" applyFont="1" applyAlignment="1">
      <alignment/>
    </xf>
    <xf numFmtId="38" fontId="32" fillId="0" borderId="0" xfId="0" applyNumberFormat="1" applyFont="1" applyAlignment="1">
      <alignment/>
    </xf>
    <xf numFmtId="38" fontId="20" fillId="0" borderId="0" xfId="0" applyNumberFormat="1" applyFont="1" applyAlignment="1">
      <alignment/>
    </xf>
    <xf numFmtId="38" fontId="12" fillId="0" borderId="0" xfId="0" applyNumberFormat="1" applyFont="1" applyAlignment="1">
      <alignment/>
    </xf>
    <xf numFmtId="38" fontId="20" fillId="0" borderId="0" xfId="0" applyNumberFormat="1" applyFont="1" applyAlignment="1">
      <alignment horizontal="centerContinuous"/>
    </xf>
    <xf numFmtId="0" fontId="20" fillId="0" borderId="0" xfId="19" applyFont="1">
      <alignment/>
      <protection/>
    </xf>
    <xf numFmtId="0" fontId="21" fillId="0" borderId="0" xfId="19" applyFont="1">
      <alignment/>
      <protection/>
    </xf>
    <xf numFmtId="0" fontId="33" fillId="0" borderId="0" xfId="19" applyFont="1">
      <alignment/>
      <protection/>
    </xf>
    <xf numFmtId="0" fontId="34" fillId="0" borderId="0" xfId="19" applyFont="1">
      <alignment/>
      <protection/>
    </xf>
    <xf numFmtId="0" fontId="35" fillId="0" borderId="0" xfId="19" applyFont="1" applyAlignment="1">
      <alignment horizontal="center"/>
      <protection/>
    </xf>
    <xf numFmtId="0" fontId="35" fillId="0" borderId="0" xfId="19" applyFont="1" applyAlignment="1">
      <alignment horizontal="center"/>
      <protection/>
    </xf>
    <xf numFmtId="0" fontId="20" fillId="0" borderId="0" xfId="19" applyFont="1" applyAlignment="1">
      <alignment horizontal="center"/>
      <protection/>
    </xf>
    <xf numFmtId="0" fontId="20" fillId="0" borderId="0" xfId="19" applyFont="1" applyAlignment="1">
      <alignment horizontal="center"/>
      <protection/>
    </xf>
    <xf numFmtId="0" fontId="34" fillId="0" borderId="18" xfId="19" applyFont="1" applyBorder="1">
      <alignment/>
      <protection/>
    </xf>
    <xf numFmtId="0" fontId="11" fillId="0" borderId="19" xfId="19" applyFont="1" applyBorder="1" applyAlignment="1">
      <alignment horizontal="center" vertical="center"/>
      <protection/>
    </xf>
    <xf numFmtId="0" fontId="11" fillId="0" borderId="20" xfId="19" applyFont="1" applyBorder="1" applyAlignment="1">
      <alignment horizontal="center" vertical="center"/>
      <protection/>
    </xf>
    <xf numFmtId="0" fontId="34" fillId="0" borderId="21" xfId="19" applyFont="1" applyBorder="1">
      <alignment/>
      <protection/>
    </xf>
    <xf numFmtId="0" fontId="11" fillId="0" borderId="22" xfId="19" applyFont="1" applyBorder="1" applyAlignment="1">
      <alignment horizontal="center" vertical="center"/>
      <protection/>
    </xf>
    <xf numFmtId="0" fontId="11" fillId="0" borderId="23" xfId="19" applyFont="1" applyBorder="1" applyAlignment="1">
      <alignment horizontal="center" vertical="center"/>
      <protection/>
    </xf>
    <xf numFmtId="0" fontId="21" fillId="0" borderId="24" xfId="19" applyFont="1" applyBorder="1" applyAlignment="1">
      <alignment horizontal="center"/>
      <protection/>
    </xf>
    <xf numFmtId="0" fontId="20" fillId="0" borderId="24" xfId="19" applyFont="1" applyBorder="1" applyAlignment="1">
      <alignment horizontal="left" vertical="center"/>
      <protection/>
    </xf>
    <xf numFmtId="3" fontId="20" fillId="0" borderId="24" xfId="19" applyNumberFormat="1" applyFont="1" applyBorder="1" applyAlignment="1">
      <alignment horizontal="right" vertical="center"/>
      <protection/>
    </xf>
    <xf numFmtId="0" fontId="21" fillId="0" borderId="8" xfId="19" applyFont="1" applyBorder="1" applyAlignment="1">
      <alignment horizontal="center"/>
      <protection/>
    </xf>
    <xf numFmtId="0" fontId="21" fillId="0" borderId="8" xfId="19" applyFont="1" applyBorder="1" applyAlignment="1">
      <alignment horizontal="left" vertical="center"/>
      <protection/>
    </xf>
    <xf numFmtId="3" fontId="21" fillId="0" borderId="8" xfId="19" applyNumberFormat="1" applyFont="1" applyBorder="1" applyAlignment="1">
      <alignment horizontal="right" vertical="center"/>
      <protection/>
    </xf>
    <xf numFmtId="0" fontId="20" fillId="0" borderId="8" xfId="19" applyFont="1" applyBorder="1" applyAlignment="1">
      <alignment horizontal="left" vertical="center"/>
      <protection/>
    </xf>
    <xf numFmtId="3" fontId="20" fillId="0" borderId="8" xfId="19" applyNumberFormat="1" applyFont="1" applyBorder="1" applyAlignment="1">
      <alignment horizontal="right" vertical="center"/>
      <protection/>
    </xf>
    <xf numFmtId="49" fontId="21" fillId="0" borderId="8" xfId="19" applyNumberFormat="1" applyFont="1" applyBorder="1" applyAlignment="1">
      <alignment horizontal="left" vertical="center"/>
      <protection/>
    </xf>
    <xf numFmtId="0" fontId="36" fillId="0" borderId="8" xfId="19" applyFont="1" applyBorder="1" applyAlignment="1">
      <alignment horizontal="center"/>
      <protection/>
    </xf>
    <xf numFmtId="0" fontId="36" fillId="0" borderId="0" xfId="19" applyFont="1">
      <alignment/>
      <protection/>
    </xf>
    <xf numFmtId="0" fontId="35" fillId="0" borderId="8" xfId="19" applyFont="1" applyBorder="1" applyAlignment="1">
      <alignment horizontal="left" vertical="center"/>
      <protection/>
    </xf>
    <xf numFmtId="3" fontId="36" fillId="0" borderId="0" xfId="19" applyNumberFormat="1" applyFont="1">
      <alignment/>
      <protection/>
    </xf>
    <xf numFmtId="0" fontId="0" fillId="0" borderId="8" xfId="19" applyBorder="1" applyAlignment="1">
      <alignment horizontal="center"/>
      <protection/>
    </xf>
    <xf numFmtId="0" fontId="0" fillId="0" borderId="0" xfId="19">
      <alignment/>
      <protection/>
    </xf>
    <xf numFmtId="164" fontId="0" fillId="0" borderId="0" xfId="15" applyNumberFormat="1" applyAlignment="1">
      <alignment/>
    </xf>
    <xf numFmtId="0" fontId="19" fillId="0" borderId="8" xfId="19" applyFont="1" applyBorder="1" applyAlignment="1">
      <alignment horizontal="left" vertical="center"/>
      <protection/>
    </xf>
    <xf numFmtId="3" fontId="0" fillId="0" borderId="0" xfId="19" applyNumberFormat="1">
      <alignment/>
      <protection/>
    </xf>
    <xf numFmtId="43" fontId="0" fillId="0" borderId="0" xfId="15" applyAlignment="1">
      <alignment/>
    </xf>
    <xf numFmtId="0" fontId="37" fillId="0" borderId="8" xfId="19" applyFont="1" applyBorder="1" applyAlignment="1">
      <alignment horizontal="center"/>
      <protection/>
    </xf>
    <xf numFmtId="37" fontId="19" fillId="0" borderId="25" xfId="19" applyNumberFormat="1" applyFont="1" applyBorder="1" applyAlignment="1">
      <alignment horizontal="right" vertical="center"/>
      <protection/>
    </xf>
    <xf numFmtId="37" fontId="19" fillId="0" borderId="26" xfId="19" applyNumberFormat="1" applyFont="1" applyBorder="1" applyAlignment="1">
      <alignment horizontal="right" vertical="center"/>
      <protection/>
    </xf>
    <xf numFmtId="0" fontId="37" fillId="0" borderId="0" xfId="19" applyFont="1">
      <alignment/>
      <protection/>
    </xf>
    <xf numFmtId="37" fontId="21" fillId="0" borderId="8" xfId="19" applyNumberFormat="1" applyFont="1" applyBorder="1" applyAlignment="1">
      <alignment horizontal="right" vertical="center"/>
      <protection/>
    </xf>
    <xf numFmtId="164" fontId="21" fillId="0" borderId="8" xfId="15" applyNumberFormat="1" applyFont="1" applyBorder="1" applyAlignment="1">
      <alignment horizontal="right" vertical="center"/>
    </xf>
    <xf numFmtId="0" fontId="0" fillId="0" borderId="27" xfId="19" applyBorder="1" applyAlignment="1">
      <alignment horizontal="center"/>
      <protection/>
    </xf>
    <xf numFmtId="49" fontId="21" fillId="0" borderId="27" xfId="19" applyNumberFormat="1" applyFont="1" applyBorder="1" applyAlignment="1">
      <alignment horizontal="left" vertical="center"/>
      <protection/>
    </xf>
    <xf numFmtId="3" fontId="21" fillId="0" borderId="27" xfId="19" applyNumberFormat="1" applyFont="1" applyBorder="1" applyAlignment="1">
      <alignment horizontal="right" vertical="center"/>
      <protection/>
    </xf>
    <xf numFmtId="0" fontId="0" fillId="0" borderId="18" xfId="19" applyBorder="1" applyAlignment="1">
      <alignment horizontal="center"/>
      <protection/>
    </xf>
    <xf numFmtId="0" fontId="35" fillId="0" borderId="18" xfId="19" applyFont="1" applyBorder="1" applyAlignment="1">
      <alignment horizontal="left" vertical="center"/>
      <protection/>
    </xf>
    <xf numFmtId="3" fontId="20" fillId="0" borderId="18" xfId="19" applyNumberFormat="1" applyFont="1" applyBorder="1" applyAlignment="1">
      <alignment horizontal="right" vertical="center"/>
      <protection/>
    </xf>
    <xf numFmtId="0" fontId="9" fillId="0" borderId="0" xfId="19" applyFont="1">
      <alignment/>
      <protection/>
    </xf>
    <xf numFmtId="0" fontId="11" fillId="0" borderId="0" xfId="19" applyFont="1">
      <alignment/>
      <protection/>
    </xf>
    <xf numFmtId="0" fontId="38" fillId="0" borderId="0" xfId="19" applyFont="1">
      <alignment/>
      <protection/>
    </xf>
    <xf numFmtId="0" fontId="11" fillId="0" borderId="18" xfId="19" applyFont="1" applyBorder="1">
      <alignment/>
      <protection/>
    </xf>
    <xf numFmtId="0" fontId="11" fillId="0" borderId="18" xfId="19" applyFont="1" applyBorder="1" applyAlignment="1">
      <alignment horizontal="center" vertical="center"/>
      <protection/>
    </xf>
    <xf numFmtId="0" fontId="9" fillId="0" borderId="24" xfId="19" applyFont="1" applyBorder="1">
      <alignment/>
      <protection/>
    </xf>
    <xf numFmtId="0" fontId="9" fillId="0" borderId="24" xfId="19" applyFont="1" applyBorder="1" applyAlignment="1">
      <alignment horizontal="left" vertical="center"/>
      <protection/>
    </xf>
    <xf numFmtId="3" fontId="9" fillId="0" borderId="24" xfId="19" applyNumberFormat="1" applyFont="1" applyBorder="1" applyAlignment="1">
      <alignment horizontal="right" vertical="center"/>
      <protection/>
    </xf>
    <xf numFmtId="0" fontId="9" fillId="0" borderId="8" xfId="19" applyFont="1" applyBorder="1">
      <alignment/>
      <protection/>
    </xf>
    <xf numFmtId="0" fontId="9" fillId="0" borderId="8" xfId="19" applyFont="1" applyBorder="1" applyAlignment="1">
      <alignment horizontal="left" vertical="center"/>
      <protection/>
    </xf>
    <xf numFmtId="3" fontId="9" fillId="0" borderId="8" xfId="19" applyNumberFormat="1" applyFont="1" applyBorder="1" applyAlignment="1">
      <alignment horizontal="right" vertical="center"/>
      <protection/>
    </xf>
    <xf numFmtId="0" fontId="9" fillId="0" borderId="28" xfId="19" applyFont="1" applyBorder="1">
      <alignment/>
      <protection/>
    </xf>
    <xf numFmtId="0" fontId="9" fillId="0" borderId="28" xfId="19" applyFont="1" applyBorder="1" applyAlignment="1">
      <alignment horizontal="left" vertical="center"/>
      <protection/>
    </xf>
    <xf numFmtId="0" fontId="39" fillId="0" borderId="29" xfId="19" applyFont="1" applyBorder="1" applyAlignment="1">
      <alignment horizontal="center"/>
      <protection/>
    </xf>
    <xf numFmtId="0" fontId="40" fillId="0" borderId="0" xfId="19" applyFont="1">
      <alignment/>
      <protection/>
    </xf>
    <xf numFmtId="0" fontId="40" fillId="0" borderId="0" xfId="19" applyFont="1" applyAlignment="1">
      <alignment horizontal="center"/>
      <protection/>
    </xf>
    <xf numFmtId="0" fontId="10" fillId="0" borderId="0" xfId="19" applyFont="1">
      <alignment/>
      <protection/>
    </xf>
    <xf numFmtId="0" fontId="10" fillId="0" borderId="0" xfId="19" applyFont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42" fillId="0" borderId="0" xfId="19" applyFont="1">
      <alignment/>
      <protection/>
    </xf>
    <xf numFmtId="0" fontId="9" fillId="0" borderId="0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EC_BCTC QIV-20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145</xdr:row>
      <xdr:rowOff>0</xdr:rowOff>
    </xdr:from>
    <xdr:to>
      <xdr:col>1</xdr:col>
      <xdr:colOff>1447800</xdr:colOff>
      <xdr:row>145</xdr:row>
      <xdr:rowOff>0</xdr:rowOff>
    </xdr:to>
    <xdr:sp>
      <xdr:nvSpPr>
        <xdr:cNvPr id="1" name="Line 1"/>
        <xdr:cNvSpPr>
          <a:spLocks/>
        </xdr:cNvSpPr>
      </xdr:nvSpPr>
      <xdr:spPr>
        <a:xfrm>
          <a:off x="171450" y="312896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145</xdr:row>
      <xdr:rowOff>0</xdr:rowOff>
    </xdr:from>
    <xdr:to>
      <xdr:col>1</xdr:col>
      <xdr:colOff>1447800</xdr:colOff>
      <xdr:row>145</xdr:row>
      <xdr:rowOff>0</xdr:rowOff>
    </xdr:to>
    <xdr:sp>
      <xdr:nvSpPr>
        <xdr:cNvPr id="2" name="Line 2"/>
        <xdr:cNvSpPr>
          <a:spLocks/>
        </xdr:cNvSpPr>
      </xdr:nvSpPr>
      <xdr:spPr>
        <a:xfrm>
          <a:off x="171450" y="312896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145</xdr:row>
      <xdr:rowOff>0</xdr:rowOff>
    </xdr:from>
    <xdr:to>
      <xdr:col>1</xdr:col>
      <xdr:colOff>1447800</xdr:colOff>
      <xdr:row>145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31289625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102</xdr:row>
      <xdr:rowOff>9525</xdr:rowOff>
    </xdr:from>
    <xdr:to>
      <xdr:col>1</xdr:col>
      <xdr:colOff>1933575</xdr:colOff>
      <xdr:row>102</xdr:row>
      <xdr:rowOff>9525</xdr:rowOff>
    </xdr:to>
    <xdr:sp>
      <xdr:nvSpPr>
        <xdr:cNvPr id="4" name="Line 4"/>
        <xdr:cNvSpPr>
          <a:spLocks/>
        </xdr:cNvSpPr>
      </xdr:nvSpPr>
      <xdr:spPr>
        <a:xfrm>
          <a:off x="581025" y="2208847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53</xdr:row>
      <xdr:rowOff>9525</xdr:rowOff>
    </xdr:from>
    <xdr:to>
      <xdr:col>1</xdr:col>
      <xdr:colOff>1933575</xdr:colOff>
      <xdr:row>53</xdr:row>
      <xdr:rowOff>9525</xdr:rowOff>
    </xdr:to>
    <xdr:sp>
      <xdr:nvSpPr>
        <xdr:cNvPr id="5" name="Line 5"/>
        <xdr:cNvSpPr>
          <a:spLocks/>
        </xdr:cNvSpPr>
      </xdr:nvSpPr>
      <xdr:spPr>
        <a:xfrm>
          <a:off x="581025" y="117062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2</xdr:row>
      <xdr:rowOff>9525</xdr:rowOff>
    </xdr:from>
    <xdr:to>
      <xdr:col>1</xdr:col>
      <xdr:colOff>1933575</xdr:colOff>
      <xdr:row>2</xdr:row>
      <xdr:rowOff>9525</xdr:rowOff>
    </xdr:to>
    <xdr:sp>
      <xdr:nvSpPr>
        <xdr:cNvPr id="6" name="Line 6"/>
        <xdr:cNvSpPr>
          <a:spLocks/>
        </xdr:cNvSpPr>
      </xdr:nvSpPr>
      <xdr:spPr>
        <a:xfrm>
          <a:off x="581025" y="428625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1933575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810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0</xdr:row>
      <xdr:rowOff>0</xdr:rowOff>
    </xdr:from>
    <xdr:to>
      <xdr:col>1</xdr:col>
      <xdr:colOff>1933575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810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angnv\Desktop\BCD%20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&amp;Z "/>
      <sheetName val="KQKD"/>
      <sheetName val="SSCPSL "/>
      <sheetName val="CDSL "/>
      <sheetName val="KQKD TH"/>
      <sheetName val="BCTCTT"/>
      <sheetName val="BC3"/>
      <sheetName val="BCD TH "/>
      <sheetName val="KQKD chi tiet"/>
      <sheetName val="PT mot so chi tieu chu yeu"/>
      <sheetName val="BCD chi tiet"/>
      <sheetName val="Sheet1"/>
      <sheetName val="142Q4"/>
      <sheetName val="Thue P2 TH IV"/>
      <sheetName val="Thue P2 TH (2)"/>
      <sheetName val="Thue P2 TH"/>
      <sheetName val="Thue P2 CQ"/>
      <sheetName val="Thue P3TH IV"/>
      <sheetName val="Thue P3TH (2)"/>
      <sheetName val="Thue P3TH"/>
      <sheetName val="Thue P3 chitiet (2)"/>
      <sheetName val="Thue P3 chitiet"/>
      <sheetName val="Thue P3 CQ"/>
      <sheetName val="ThuchienNVNN IV"/>
      <sheetName val="ThuchienNVNN (2)"/>
      <sheetName val="ThuchienNVNN"/>
      <sheetName val="NVCTren Q4"/>
      <sheetName val="NVCTren (2)"/>
      <sheetName val="NVCTren"/>
      <sheetName val="XXXXXXXX"/>
      <sheetName val="00000000"/>
      <sheetName val="10000000"/>
      <sheetName val="20000000"/>
      <sheetName val="30000000"/>
      <sheetName val="40000000"/>
      <sheetName val="50000000"/>
      <sheetName val="60000000"/>
      <sheetName val="XXXXXXX0"/>
      <sheetName val="XXXXXXX1"/>
      <sheetName val="70000000"/>
    </sheetNames>
    <sheetDataSet>
      <sheetData sheetId="4">
        <row r="30">
          <cell r="G30">
            <v>5592403098.86</v>
          </cell>
        </row>
      </sheetData>
      <sheetData sheetId="8">
        <row r="44">
          <cell r="D44">
            <v>6598377821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6598377821</v>
          </cell>
        </row>
        <row r="51">
          <cell r="D51">
            <v>6013115350</v>
          </cell>
        </row>
        <row r="52">
          <cell r="D52">
            <v>585262471</v>
          </cell>
        </row>
        <row r="53">
          <cell r="D53">
            <v>1887783</v>
          </cell>
        </row>
        <row r="54">
          <cell r="D54">
            <v>698501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352447268</v>
          </cell>
        </row>
        <row r="58">
          <cell r="D58">
            <v>234004485</v>
          </cell>
        </row>
        <row r="59">
          <cell r="D59">
            <v>5160000</v>
          </cell>
        </row>
        <row r="60">
          <cell r="D60">
            <v>5160000</v>
          </cell>
        </row>
        <row r="61">
          <cell r="D61">
            <v>0</v>
          </cell>
        </row>
        <row r="62">
          <cell r="D62">
            <v>234004485</v>
          </cell>
        </row>
        <row r="63">
          <cell r="D63">
            <v>0</v>
          </cell>
        </row>
        <row r="64">
          <cell r="D64">
            <v>234004485</v>
          </cell>
        </row>
        <row r="78">
          <cell r="A78" t="str">
            <v> - </v>
          </cell>
          <cell r="B78" t="str">
            <v>Doanh thu b¸n hµng vµ cung cÊp dÞch vô</v>
          </cell>
          <cell r="C78">
            <v>1</v>
          </cell>
          <cell r="D78">
            <v>14019188887</v>
          </cell>
        </row>
        <row r="79">
          <cell r="A79" t="str">
            <v> - </v>
          </cell>
          <cell r="B79" t="str">
            <v>C¸c kho¶n gi¶m trõ (03=04+05+06+07)</v>
          </cell>
          <cell r="C79">
            <v>3</v>
          </cell>
          <cell r="D79">
            <v>0</v>
          </cell>
        </row>
        <row r="80">
          <cell r="A80" t="str">
            <v> +</v>
          </cell>
          <cell r="B80" t="str">
            <v>ChiÕt khÊu th­¬ng m¹i</v>
          </cell>
          <cell r="C80">
            <v>4</v>
          </cell>
          <cell r="D80">
            <v>0</v>
          </cell>
        </row>
        <row r="81">
          <cell r="A81" t="str">
            <v> + </v>
          </cell>
          <cell r="B81" t="str">
            <v>Gi¶m gi¸ hµng b¸n </v>
          </cell>
          <cell r="C81">
            <v>5</v>
          </cell>
          <cell r="D81">
            <v>0</v>
          </cell>
        </row>
        <row r="82">
          <cell r="A82" t="str">
            <v> + </v>
          </cell>
          <cell r="B82" t="str">
            <v>Hµng ho¸ bÞ tr¶ l¹i</v>
          </cell>
          <cell r="C82">
            <v>6</v>
          </cell>
          <cell r="D82">
            <v>0</v>
          </cell>
        </row>
        <row r="83">
          <cell r="A83" t="str">
            <v> + </v>
          </cell>
          <cell r="B83" t="str">
            <v>ThuÕ tiªu thô ®Æc biÖt,thuÕ xuÊt  khÈu ph¶i nép </v>
          </cell>
          <cell r="C83">
            <v>7</v>
          </cell>
          <cell r="D83">
            <v>0</v>
          </cell>
        </row>
        <row r="84">
          <cell r="A84" t="str">
            <v>1.</v>
          </cell>
          <cell r="B84" t="str">
            <v>Doanh thu thuÇn (10=01-03)</v>
          </cell>
          <cell r="C84">
            <v>10</v>
          </cell>
          <cell r="D84">
            <v>14019188887</v>
          </cell>
        </row>
        <row r="85">
          <cell r="A85" t="str">
            <v>2.</v>
          </cell>
          <cell r="B85" t="str">
            <v>Gi¸ vèn hµng b¸n</v>
          </cell>
          <cell r="C85">
            <v>11</v>
          </cell>
          <cell r="D85">
            <v>13214965570</v>
          </cell>
        </row>
        <row r="86">
          <cell r="A86" t="str">
            <v>3.</v>
          </cell>
          <cell r="B86" t="str">
            <v>Lîi nhuËn gép (20 = 10-11)</v>
          </cell>
          <cell r="C86">
            <v>20</v>
          </cell>
          <cell r="D86">
            <v>804223317</v>
          </cell>
        </row>
        <row r="87">
          <cell r="A87" t="str">
            <v>4.</v>
          </cell>
          <cell r="B87" t="str">
            <v>Doanh thu ho¹t ®éng tµi chÝnh</v>
          </cell>
          <cell r="C87">
            <v>21</v>
          </cell>
          <cell r="D87">
            <v>1634542</v>
          </cell>
        </row>
        <row r="88">
          <cell r="A88" t="str">
            <v>5.</v>
          </cell>
          <cell r="B88" t="str">
            <v>Chi phÝ tµi chÝnh</v>
          </cell>
          <cell r="C88">
            <v>22</v>
          </cell>
          <cell r="D88">
            <v>545983</v>
          </cell>
        </row>
        <row r="89">
          <cell r="B89" t="str">
            <v>       Trong ®ã : L·i vay ph¶i tr¶</v>
          </cell>
          <cell r="C89">
            <v>23</v>
          </cell>
          <cell r="D89">
            <v>0</v>
          </cell>
        </row>
        <row r="90">
          <cell r="A90" t="str">
            <v>6.</v>
          </cell>
          <cell r="B90" t="str">
            <v>Chi phÝ b¸n hµng</v>
          </cell>
          <cell r="C90">
            <v>24</v>
          </cell>
          <cell r="D90">
            <v>0</v>
          </cell>
        </row>
        <row r="91">
          <cell r="A91" t="str">
            <v>7.</v>
          </cell>
          <cell r="B91" t="str">
            <v>Chi phÝ qu¶n lý doanh nghiÖp</v>
          </cell>
          <cell r="C91">
            <v>25</v>
          </cell>
          <cell r="D91">
            <v>521372587</v>
          </cell>
        </row>
        <row r="92">
          <cell r="A92" t="str">
            <v>8.</v>
          </cell>
          <cell r="B92" t="str">
            <v>Lîi nhuËn thuÇn tõ ho¹t ®éng kinh doanh</v>
          </cell>
          <cell r="C92">
            <v>30</v>
          </cell>
          <cell r="D92">
            <v>283939289</v>
          </cell>
        </row>
        <row r="93">
          <cell r="A93" t="str">
            <v>9.</v>
          </cell>
          <cell r="B93" t="str">
            <v>Thu nhËp kh¸c</v>
          </cell>
          <cell r="C93">
            <v>31</v>
          </cell>
          <cell r="D93">
            <v>48241084</v>
          </cell>
        </row>
        <row r="94">
          <cell r="A94" t="str">
            <v>10.</v>
          </cell>
          <cell r="B94" t="str">
            <v>Chi phÝ kh¸c</v>
          </cell>
          <cell r="C94">
            <v>32</v>
          </cell>
          <cell r="D94">
            <v>66074387</v>
          </cell>
        </row>
        <row r="95">
          <cell r="A95" t="str">
            <v>11.</v>
          </cell>
          <cell r="B95" t="str">
            <v>Lîi nhuËn kh¸c (40=31-32)</v>
          </cell>
          <cell r="C95">
            <v>40</v>
          </cell>
          <cell r="D95">
            <v>-17833303</v>
          </cell>
        </row>
        <row r="96">
          <cell r="A96" t="str">
            <v>12.</v>
          </cell>
          <cell r="B96" t="str">
            <v>Tæng lîi nhuËn tr­íc thuÕ (50=30+40)</v>
          </cell>
          <cell r="C96">
            <v>50</v>
          </cell>
          <cell r="D96">
            <v>266105986</v>
          </cell>
        </row>
        <row r="97">
          <cell r="A97" t="str">
            <v>13.</v>
          </cell>
          <cell r="B97" t="str">
            <v>ThuÕ thu nhËp doanh nghiÖp ph¶i nép</v>
          </cell>
          <cell r="C97">
            <v>51</v>
          </cell>
          <cell r="D97">
            <v>0</v>
          </cell>
        </row>
        <row r="98">
          <cell r="A98" t="str">
            <v>14.</v>
          </cell>
          <cell r="B98" t="str">
            <v>Lîi nhuËn sau thuÕ (60=50-51)</v>
          </cell>
          <cell r="C98">
            <v>60</v>
          </cell>
          <cell r="D98">
            <v>266105986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9">
      <selection activeCell="D17" sqref="D17"/>
    </sheetView>
  </sheetViews>
  <sheetFormatPr defaultColWidth="9.140625" defaultRowHeight="12.75"/>
  <cols>
    <col min="1" max="1" width="5.28125" style="7" customWidth="1"/>
    <col min="2" max="2" width="46.140625" style="7" customWidth="1"/>
    <col min="3" max="3" width="5.57421875" style="7" customWidth="1"/>
    <col min="4" max="4" width="21.57421875" style="6" customWidth="1"/>
    <col min="5" max="5" width="0.2890625" style="7" hidden="1" customWidth="1"/>
    <col min="6" max="6" width="16.57421875" style="6" customWidth="1"/>
    <col min="7" max="7" width="20.8515625" style="7" customWidth="1"/>
    <col min="8" max="8" width="18.8515625" style="7" customWidth="1"/>
    <col min="9" max="9" width="22.00390625" style="7" customWidth="1"/>
    <col min="10" max="10" width="16.8515625" style="7" customWidth="1"/>
    <col min="11" max="11" width="13.8515625" style="7" customWidth="1"/>
    <col min="12" max="12" width="17.28125" style="7" customWidth="1"/>
    <col min="13" max="13" width="15.28125" style="7" customWidth="1"/>
    <col min="14" max="14" width="13.140625" style="7" customWidth="1"/>
    <col min="15" max="16384" width="11.57421875" style="7" customWidth="1"/>
  </cols>
  <sheetData>
    <row r="1" spans="1:7" ht="16.5">
      <c r="A1" s="1" t="s">
        <v>0</v>
      </c>
      <c r="B1" s="2"/>
      <c r="C1" s="3"/>
      <c r="D1" s="4"/>
      <c r="E1" s="5"/>
      <c r="G1" s="5"/>
    </row>
    <row r="2" spans="1:7" ht="16.5">
      <c r="A2" s="1" t="s">
        <v>1</v>
      </c>
      <c r="B2" s="2"/>
      <c r="C2" s="3"/>
      <c r="D2" s="4"/>
      <c r="E2" s="5"/>
      <c r="F2" s="8" t="s">
        <v>2</v>
      </c>
      <c r="G2" s="5"/>
    </row>
    <row r="3" spans="1:7" ht="50.25" customHeight="1">
      <c r="A3" s="3"/>
      <c r="B3" s="3"/>
      <c r="C3" s="3"/>
      <c r="D3" s="9" t="s">
        <v>3</v>
      </c>
      <c r="E3" s="10"/>
      <c r="F3" s="10"/>
      <c r="G3" s="10"/>
    </row>
    <row r="4" spans="1:7" ht="24">
      <c r="A4" s="11" t="s">
        <v>4</v>
      </c>
      <c r="B4" s="3"/>
      <c r="C4" s="3"/>
      <c r="D4" s="4"/>
      <c r="E4" s="5"/>
      <c r="F4" s="4"/>
      <c r="G4" s="5"/>
    </row>
    <row r="5" spans="1:7" ht="18.75">
      <c r="A5" s="12" t="s">
        <v>5</v>
      </c>
      <c r="B5" s="13"/>
      <c r="C5" s="13"/>
      <c r="D5" s="14"/>
      <c r="E5" s="15"/>
      <c r="F5" s="14"/>
      <c r="G5" s="15"/>
    </row>
    <row r="6" spans="1:7" ht="15.75">
      <c r="A6" s="16" t="s">
        <v>6</v>
      </c>
      <c r="B6" s="17"/>
      <c r="C6" s="17"/>
      <c r="D6" s="18"/>
      <c r="E6" s="17"/>
      <c r="F6" s="18"/>
      <c r="G6" s="17"/>
    </row>
    <row r="7" spans="1:7" ht="13.5" thickBot="1">
      <c r="A7" s="19"/>
      <c r="B7" s="19"/>
      <c r="C7" s="19"/>
      <c r="D7" s="20"/>
      <c r="E7" s="19"/>
      <c r="F7" s="21"/>
      <c r="G7" s="22"/>
    </row>
    <row r="8" spans="1:7" ht="21" customHeight="1" thickTop="1">
      <c r="A8" s="23" t="s">
        <v>7</v>
      </c>
      <c r="B8" s="24" t="s">
        <v>8</v>
      </c>
      <c r="C8" s="24" t="s">
        <v>9</v>
      </c>
      <c r="D8" s="24" t="s">
        <v>10</v>
      </c>
      <c r="E8" s="24"/>
      <c r="F8" s="24" t="s">
        <v>11</v>
      </c>
      <c r="G8" s="25" t="s">
        <v>12</v>
      </c>
    </row>
    <row r="9" spans="1:7" ht="18.75" customHeight="1">
      <c r="A9" s="26">
        <v>1</v>
      </c>
      <c r="B9" s="27" t="str">
        <f aca="true" t="shared" si="0" ref="B9:C24">B60</f>
        <v>Doanh thu b¸n hµng vµ cung cÊp dÞch vô</v>
      </c>
      <c r="C9" s="28">
        <f t="shared" si="0"/>
        <v>1</v>
      </c>
      <c r="D9" s="28">
        <v>24584587811</v>
      </c>
      <c r="E9" s="28"/>
      <c r="F9" s="28">
        <v>2973581913</v>
      </c>
      <c r="G9" s="29">
        <f>D9+F9</f>
        <v>27558169724</v>
      </c>
    </row>
    <row r="10" spans="1:7" ht="18.75" customHeight="1">
      <c r="A10" s="30">
        <v>2</v>
      </c>
      <c r="B10" s="31" t="str">
        <f t="shared" si="0"/>
        <v>C¸c kho¶n gi¶m trõ (03=04+05+06+07)</v>
      </c>
      <c r="C10" s="32">
        <f t="shared" si="0"/>
        <v>3</v>
      </c>
      <c r="D10" s="32">
        <f>D12</f>
        <v>504033868</v>
      </c>
      <c r="E10" s="33"/>
      <c r="F10" s="32">
        <f>F12</f>
        <v>28800000</v>
      </c>
      <c r="G10" s="34">
        <f>G12</f>
        <v>532833868</v>
      </c>
    </row>
    <row r="11" spans="1:7" ht="18.75" customHeight="1">
      <c r="A11" s="35" t="str">
        <f>A62</f>
        <v> +</v>
      </c>
      <c r="B11" s="33" t="str">
        <f t="shared" si="0"/>
        <v>ChiÕt khÊu th­¬ng m¹i</v>
      </c>
      <c r="C11" s="33">
        <f t="shared" si="0"/>
        <v>4</v>
      </c>
      <c r="D11" s="33"/>
      <c r="E11" s="33"/>
      <c r="F11" s="33"/>
      <c r="G11" s="36"/>
    </row>
    <row r="12" spans="1:7" ht="18.75" customHeight="1">
      <c r="A12" s="35" t="str">
        <f>A63</f>
        <v> + </v>
      </c>
      <c r="B12" s="33" t="str">
        <f t="shared" si="0"/>
        <v>Gi¶m gi¸ hµng b¸n </v>
      </c>
      <c r="C12" s="33">
        <f t="shared" si="0"/>
        <v>5</v>
      </c>
      <c r="D12" s="33">
        <v>504033868</v>
      </c>
      <c r="E12" s="33"/>
      <c r="F12" s="33">
        <v>28800000</v>
      </c>
      <c r="G12" s="36">
        <f aca="true" t="shared" si="1" ref="G12:G25">D12+F12</f>
        <v>532833868</v>
      </c>
    </row>
    <row r="13" spans="1:7" ht="18.75" customHeight="1">
      <c r="A13" s="35" t="str">
        <f>A64</f>
        <v> + </v>
      </c>
      <c r="B13" s="33" t="str">
        <f t="shared" si="0"/>
        <v>Hµng ho¸ bÞ tr¶ l¹i</v>
      </c>
      <c r="C13" s="33">
        <f t="shared" si="0"/>
        <v>6</v>
      </c>
      <c r="D13" s="33"/>
      <c r="E13" s="33"/>
      <c r="F13" s="33"/>
      <c r="G13" s="36"/>
    </row>
    <row r="14" spans="1:7" ht="18.75" customHeight="1">
      <c r="A14" s="35" t="str">
        <f>A65</f>
        <v> + </v>
      </c>
      <c r="B14" s="33" t="str">
        <f t="shared" si="0"/>
        <v>ThuÕ tiªu thô ®Æc biÖt,thuÕ xuÊt  khÈu ph¶i nép </v>
      </c>
      <c r="C14" s="33">
        <f t="shared" si="0"/>
        <v>7</v>
      </c>
      <c r="D14" s="33"/>
      <c r="E14" s="33"/>
      <c r="F14" s="33"/>
      <c r="G14" s="36"/>
    </row>
    <row r="15" spans="1:7" ht="18.75" customHeight="1">
      <c r="A15" s="30">
        <v>3</v>
      </c>
      <c r="B15" s="31" t="str">
        <f t="shared" si="0"/>
        <v>Doanh thu thuÇn (10=01-03)</v>
      </c>
      <c r="C15" s="32">
        <f t="shared" si="0"/>
        <v>10</v>
      </c>
      <c r="D15" s="32">
        <f>D9-D10</f>
        <v>24080553943</v>
      </c>
      <c r="E15" s="32">
        <f>E9-E10</f>
        <v>0</v>
      </c>
      <c r="F15" s="32">
        <f>F9-F10</f>
        <v>2944781913</v>
      </c>
      <c r="G15" s="34">
        <f t="shared" si="1"/>
        <v>27025335856</v>
      </c>
    </row>
    <row r="16" spans="1:7" ht="18.75" customHeight="1">
      <c r="A16" s="30">
        <v>4</v>
      </c>
      <c r="B16" s="31" t="str">
        <f t="shared" si="0"/>
        <v>Gi¸ vèn hµng b¸n</v>
      </c>
      <c r="C16" s="32">
        <f t="shared" si="0"/>
        <v>11</v>
      </c>
      <c r="D16" s="32">
        <v>21027933353</v>
      </c>
      <c r="E16" s="32"/>
      <c r="F16" s="32">
        <v>1096552199</v>
      </c>
      <c r="G16" s="34">
        <f t="shared" si="1"/>
        <v>22124485552</v>
      </c>
    </row>
    <row r="17" spans="1:7" ht="18.75" customHeight="1">
      <c r="A17" s="30">
        <v>5</v>
      </c>
      <c r="B17" s="31" t="str">
        <f t="shared" si="0"/>
        <v>Lîi nhuËn gép (20 = 10-11)</v>
      </c>
      <c r="C17" s="32">
        <f t="shared" si="0"/>
        <v>20</v>
      </c>
      <c r="D17" s="32">
        <f>D15-D16</f>
        <v>3052620590</v>
      </c>
      <c r="E17" s="32">
        <f>E15-E16</f>
        <v>0</v>
      </c>
      <c r="F17" s="32">
        <f>F15-F16</f>
        <v>1848229714</v>
      </c>
      <c r="G17" s="34">
        <f t="shared" si="1"/>
        <v>4900850304</v>
      </c>
    </row>
    <row r="18" spans="1:7" ht="18.75" customHeight="1">
      <c r="A18" s="30">
        <v>6</v>
      </c>
      <c r="B18" s="31" t="str">
        <f t="shared" si="0"/>
        <v>Doanh thu ho¹t ®éng tµi chÝnh</v>
      </c>
      <c r="C18" s="32">
        <f t="shared" si="0"/>
        <v>21</v>
      </c>
      <c r="D18" s="32">
        <v>1897750014</v>
      </c>
      <c r="E18" s="32"/>
      <c r="F18" s="32">
        <v>213530508</v>
      </c>
      <c r="G18" s="34">
        <f t="shared" si="1"/>
        <v>2111280522</v>
      </c>
    </row>
    <row r="19" spans="1:7" ht="18.75" customHeight="1">
      <c r="A19" s="30">
        <v>7</v>
      </c>
      <c r="B19" s="31" t="str">
        <f t="shared" si="0"/>
        <v>Chi phÝ tµi chÝnh</v>
      </c>
      <c r="C19" s="32">
        <f t="shared" si="0"/>
        <v>22</v>
      </c>
      <c r="D19" s="32">
        <v>138636640</v>
      </c>
      <c r="E19" s="32"/>
      <c r="F19" s="32">
        <v>84264215</v>
      </c>
      <c r="G19" s="34">
        <f t="shared" si="1"/>
        <v>222900855</v>
      </c>
    </row>
    <row r="20" spans="1:7" ht="18.75" customHeight="1">
      <c r="A20" s="35"/>
      <c r="B20" s="33" t="str">
        <f t="shared" si="0"/>
        <v>       Trong ®ã : L·i vay ph¶i tr¶</v>
      </c>
      <c r="C20" s="33">
        <f t="shared" si="0"/>
        <v>23</v>
      </c>
      <c r="D20" s="32">
        <v>136783940</v>
      </c>
      <c r="E20" s="33"/>
      <c r="F20" s="32">
        <v>83310424</v>
      </c>
      <c r="G20" s="36">
        <f t="shared" si="1"/>
        <v>220094364</v>
      </c>
    </row>
    <row r="21" spans="1:7" ht="18.75" customHeight="1">
      <c r="A21" s="30">
        <v>8</v>
      </c>
      <c r="B21" s="31" t="str">
        <f t="shared" si="0"/>
        <v>Chi phÝ b¸n hµng</v>
      </c>
      <c r="C21" s="32">
        <f t="shared" si="0"/>
        <v>24</v>
      </c>
      <c r="D21" s="32"/>
      <c r="E21" s="33"/>
      <c r="F21" s="32"/>
      <c r="G21" s="34"/>
    </row>
    <row r="22" spans="1:7" ht="18.75" customHeight="1">
      <c r="A22" s="30">
        <v>9</v>
      </c>
      <c r="B22" s="31" t="str">
        <f t="shared" si="0"/>
        <v>Chi phÝ qu¶n lý doanh nghiÖp</v>
      </c>
      <c r="C22" s="32">
        <f t="shared" si="0"/>
        <v>25</v>
      </c>
      <c r="D22" s="32">
        <v>1550922051</v>
      </c>
      <c r="E22" s="33"/>
      <c r="F22" s="32">
        <v>592351356</v>
      </c>
      <c r="G22" s="34">
        <f t="shared" si="1"/>
        <v>2143273407</v>
      </c>
    </row>
    <row r="23" spans="1:7" ht="18.75" customHeight="1">
      <c r="A23" s="30">
        <v>10</v>
      </c>
      <c r="B23" s="31" t="str">
        <f t="shared" si="0"/>
        <v>Lîi nhuËn thuÇn tõ ho¹t ®éng kinh doanh</v>
      </c>
      <c r="C23" s="32">
        <f t="shared" si="0"/>
        <v>30</v>
      </c>
      <c r="D23" s="32">
        <f>D17+D18-D19-D21-D22</f>
        <v>3260811913</v>
      </c>
      <c r="E23" s="32">
        <f>E17+E18-E19-E21-E22</f>
        <v>0</v>
      </c>
      <c r="F23" s="32">
        <f>F17+F18-F19-F21-F22</f>
        <v>1385144651</v>
      </c>
      <c r="G23" s="34">
        <f>G17+G18-G19-G21-G22</f>
        <v>4645956564</v>
      </c>
    </row>
    <row r="24" spans="1:7" ht="18.75" customHeight="1">
      <c r="A24" s="30">
        <v>11</v>
      </c>
      <c r="B24" s="31" t="str">
        <f t="shared" si="0"/>
        <v>Thu nhËp kh¸c</v>
      </c>
      <c r="C24" s="32">
        <f t="shared" si="0"/>
        <v>31</v>
      </c>
      <c r="D24" s="32">
        <v>2272727273</v>
      </c>
      <c r="E24" s="33"/>
      <c r="F24" s="32"/>
      <c r="G24" s="34">
        <f t="shared" si="1"/>
        <v>2272727273</v>
      </c>
    </row>
    <row r="25" spans="1:7" ht="18.75" customHeight="1">
      <c r="A25" s="30">
        <v>12</v>
      </c>
      <c r="B25" s="31" t="str">
        <f aca="true" t="shared" si="2" ref="B25:C27">B76</f>
        <v>Chi phÝ kh¸c</v>
      </c>
      <c r="C25" s="32">
        <f t="shared" si="2"/>
        <v>32</v>
      </c>
      <c r="D25" s="32">
        <v>415889536</v>
      </c>
      <c r="E25" s="32"/>
      <c r="F25" s="32"/>
      <c r="G25" s="34">
        <f t="shared" si="1"/>
        <v>415889536</v>
      </c>
    </row>
    <row r="26" spans="1:7" ht="18.75" customHeight="1">
      <c r="A26" s="30">
        <v>13</v>
      </c>
      <c r="B26" s="31" t="str">
        <f t="shared" si="2"/>
        <v>Lîi nhuËn kh¸c (40=31-32)</v>
      </c>
      <c r="C26" s="32">
        <f t="shared" si="2"/>
        <v>40</v>
      </c>
      <c r="D26" s="32">
        <f>D24-D25</f>
        <v>1856837737</v>
      </c>
      <c r="E26" s="32">
        <f>E24-E25</f>
        <v>0</v>
      </c>
      <c r="F26" s="32"/>
      <c r="G26" s="34">
        <f>G24-G25</f>
        <v>1856837737</v>
      </c>
    </row>
    <row r="27" spans="1:7" ht="18.75" customHeight="1">
      <c r="A27" s="30">
        <v>14</v>
      </c>
      <c r="B27" s="31" t="str">
        <f t="shared" si="2"/>
        <v>Tæng lîi nhuËn tr­íc thuÕ (50=30+40)</v>
      </c>
      <c r="C27" s="32">
        <f t="shared" si="2"/>
        <v>50</v>
      </c>
      <c r="D27" s="32">
        <f>D23+D26</f>
        <v>5117649650</v>
      </c>
      <c r="E27" s="32">
        <f>E23+E26</f>
        <v>0</v>
      </c>
      <c r="F27" s="32">
        <f>F23+F26</f>
        <v>1385144651</v>
      </c>
      <c r="G27" s="34">
        <f>G23+G26</f>
        <v>6502794301</v>
      </c>
    </row>
    <row r="28" spans="1:7" ht="18.75" customHeight="1">
      <c r="A28" s="30">
        <v>15</v>
      </c>
      <c r="B28" s="31" t="s">
        <v>13</v>
      </c>
      <c r="C28" s="32">
        <v>51</v>
      </c>
      <c r="D28" s="32"/>
      <c r="E28" s="32"/>
      <c r="F28" s="32">
        <f>G28</f>
        <v>910391202.1400001</v>
      </c>
      <c r="G28" s="34">
        <f>+G27*28%/2</f>
        <v>910391202.1400001</v>
      </c>
    </row>
    <row r="29" spans="1:7" ht="18.75" customHeight="1">
      <c r="A29" s="30">
        <v>16</v>
      </c>
      <c r="B29" s="31" t="s">
        <v>14</v>
      </c>
      <c r="C29" s="32">
        <v>52</v>
      </c>
      <c r="D29" s="32"/>
      <c r="E29" s="32"/>
      <c r="F29" s="32"/>
      <c r="G29" s="34"/>
    </row>
    <row r="30" spans="1:7" ht="18.75" customHeight="1">
      <c r="A30" s="30">
        <v>17</v>
      </c>
      <c r="B30" s="31" t="str">
        <f>B80</f>
        <v>Lîi nhuËn sau thuÕ (60=50-51)</v>
      </c>
      <c r="C30" s="32">
        <f>C80</f>
        <v>60</v>
      </c>
      <c r="D30" s="32">
        <f>D27-D28</f>
        <v>5117649650</v>
      </c>
      <c r="E30" s="32" t="e">
        <f>E27-#REF!</f>
        <v>#REF!</v>
      </c>
      <c r="F30" s="32">
        <f>F27-F28</f>
        <v>474753448.8599999</v>
      </c>
      <c r="G30" s="34">
        <f>G27-G28</f>
        <v>5592403098.86</v>
      </c>
    </row>
    <row r="31" spans="1:7" ht="18.75" customHeight="1" thickBot="1">
      <c r="A31" s="37">
        <v>18</v>
      </c>
      <c r="B31" s="38" t="s">
        <v>15</v>
      </c>
      <c r="C31" s="38">
        <v>70</v>
      </c>
      <c r="D31" s="39"/>
      <c r="E31" s="39"/>
      <c r="F31" s="40"/>
      <c r="G31" s="41"/>
    </row>
    <row r="32" spans="1:7" ht="16.5" thickTop="1">
      <c r="A32" s="42"/>
      <c r="B32" s="42"/>
      <c r="C32" s="42"/>
      <c r="D32" s="42"/>
      <c r="E32" s="42"/>
      <c r="F32" s="43"/>
      <c r="G32" s="44"/>
    </row>
    <row r="33" spans="1:7" ht="15.75">
      <c r="A33" s="42"/>
      <c r="B33" s="42"/>
      <c r="C33" s="42"/>
      <c r="D33" s="42"/>
      <c r="E33" s="42"/>
      <c r="F33" s="43" t="s">
        <v>16</v>
      </c>
      <c r="G33" s="44"/>
    </row>
    <row r="34" spans="1:7" ht="16.5">
      <c r="A34" s="45"/>
      <c r="B34" s="46" t="s">
        <v>17</v>
      </c>
      <c r="C34" s="47" t="s">
        <v>18</v>
      </c>
      <c r="D34" s="47"/>
      <c r="E34" s="45"/>
      <c r="F34" s="48" t="s">
        <v>19</v>
      </c>
      <c r="G34" s="49"/>
    </row>
    <row r="35" spans="1:7" ht="15">
      <c r="A35" s="50"/>
      <c r="B35" s="50" t="s">
        <v>20</v>
      </c>
      <c r="C35" s="50"/>
      <c r="D35" s="50"/>
      <c r="E35" s="50"/>
      <c r="F35" s="51"/>
      <c r="G35" s="51"/>
    </row>
    <row r="36" spans="1:7" ht="15">
      <c r="A36" s="50"/>
      <c r="B36" s="50"/>
      <c r="C36" s="50"/>
      <c r="D36" s="50"/>
      <c r="E36" s="50"/>
      <c r="F36" s="51"/>
      <c r="G36" s="51"/>
    </row>
    <row r="37" spans="1:7" ht="15">
      <c r="A37" s="50"/>
      <c r="B37" s="50"/>
      <c r="C37" s="50"/>
      <c r="D37" s="50"/>
      <c r="E37" s="50"/>
      <c r="F37" s="51"/>
      <c r="G37" s="51"/>
    </row>
    <row r="38" spans="1:7" ht="15">
      <c r="A38" s="50"/>
      <c r="B38" s="50"/>
      <c r="C38" s="50"/>
      <c r="D38" s="50"/>
      <c r="E38" s="50"/>
      <c r="F38" s="51"/>
      <c r="G38" s="51"/>
    </row>
    <row r="39" spans="1:7" ht="15">
      <c r="A39" s="50"/>
      <c r="B39" s="50"/>
      <c r="C39" s="50"/>
      <c r="D39" s="50"/>
      <c r="E39" s="50"/>
      <c r="F39" s="51"/>
      <c r="G39" s="51"/>
    </row>
    <row r="40" spans="1:7" s="19" customFormat="1" ht="16.5">
      <c r="A40" s="52"/>
      <c r="B40" s="53" t="s">
        <v>21</v>
      </c>
      <c r="C40" s="54" t="s">
        <v>22</v>
      </c>
      <c r="D40" s="54"/>
      <c r="E40" s="52"/>
      <c r="F40" s="55" t="s">
        <v>23</v>
      </c>
      <c r="G40" s="55"/>
    </row>
    <row r="52" spans="1:7" ht="16.5">
      <c r="A52" s="1" t="s">
        <v>0</v>
      </c>
      <c r="B52" s="2"/>
      <c r="C52" s="3"/>
      <c r="D52" s="4"/>
      <c r="E52" s="5"/>
      <c r="F52" s="4"/>
      <c r="G52" s="5"/>
    </row>
    <row r="53" spans="1:7" ht="16.5">
      <c r="A53" s="1" t="s">
        <v>1</v>
      </c>
      <c r="B53" s="2"/>
      <c r="C53" s="3"/>
      <c r="D53" s="4"/>
      <c r="E53" s="5"/>
      <c r="F53" s="4"/>
      <c r="G53" s="5"/>
    </row>
    <row r="54" spans="1:3" ht="12.75">
      <c r="A54" s="3"/>
      <c r="B54" s="3"/>
      <c r="C54" s="3"/>
    </row>
    <row r="55" spans="1:7" ht="24">
      <c r="A55" s="11" t="s">
        <v>4</v>
      </c>
      <c r="B55" s="3"/>
      <c r="C55" s="3"/>
      <c r="D55" s="4"/>
      <c r="E55" s="5"/>
      <c r="F55" s="4"/>
      <c r="G55" s="5"/>
    </row>
    <row r="56" spans="1:7" ht="18.75">
      <c r="A56" s="12" t="s">
        <v>24</v>
      </c>
      <c r="B56" s="13"/>
      <c r="C56" s="13"/>
      <c r="D56" s="14"/>
      <c r="E56" s="15"/>
      <c r="F56" s="14"/>
      <c r="G56" s="15"/>
    </row>
    <row r="57" spans="1:7" ht="15.75">
      <c r="A57" s="16" t="s">
        <v>6</v>
      </c>
      <c r="B57" s="17"/>
      <c r="C57" s="17"/>
      <c r="D57" s="18"/>
      <c r="E57" s="17"/>
      <c r="F57" s="18"/>
      <c r="G57" s="17"/>
    </row>
    <row r="58" spans="1:7" ht="13.5" thickBot="1">
      <c r="A58" s="19"/>
      <c r="B58" s="19"/>
      <c r="C58" s="19"/>
      <c r="D58" s="20"/>
      <c r="E58" s="19"/>
      <c r="F58" s="56"/>
      <c r="G58" s="22"/>
    </row>
    <row r="59" spans="1:7" ht="13.5" thickTop="1">
      <c r="A59" s="57" t="s">
        <v>7</v>
      </c>
      <c r="B59" s="58" t="s">
        <v>8</v>
      </c>
      <c r="C59" s="58" t="s">
        <v>9</v>
      </c>
      <c r="D59" s="59" t="s">
        <v>10</v>
      </c>
      <c r="E59" s="60"/>
      <c r="F59" s="61" t="s">
        <v>11</v>
      </c>
      <c r="G59" s="62" t="s">
        <v>12</v>
      </c>
    </row>
    <row r="60" spans="1:7" ht="18.75" customHeight="1">
      <c r="A60" s="63" t="str">
        <f>A109</f>
        <v> - </v>
      </c>
      <c r="B60" s="64" t="str">
        <f>B109</f>
        <v>Doanh thu b¸n hµng vµ cung cÊp dÞch vô</v>
      </c>
      <c r="C60" s="65">
        <f>C109</f>
        <v>1</v>
      </c>
      <c r="D60" s="66">
        <f>G109</f>
        <v>14613169993</v>
      </c>
      <c r="E60" s="65"/>
      <c r="F60" s="66">
        <f>'[1]KQKD chi tiet'!D44</f>
        <v>6598377821</v>
      </c>
      <c r="G60" s="67">
        <f>D60+F60</f>
        <v>21211547814</v>
      </c>
    </row>
    <row r="61" spans="1:7" ht="18.75" customHeight="1">
      <c r="A61" s="63" t="str">
        <f aca="true" t="shared" si="3" ref="A61:C76">A110</f>
        <v> - </v>
      </c>
      <c r="B61" s="64" t="str">
        <f t="shared" si="3"/>
        <v>C¸c kho¶n gi¶m trõ (03=04+05+06+07)</v>
      </c>
      <c r="C61" s="65">
        <f t="shared" si="3"/>
        <v>3</v>
      </c>
      <c r="D61" s="66">
        <f aca="true" t="shared" si="4" ref="D61:D80">G110</f>
        <v>0</v>
      </c>
      <c r="E61" s="68"/>
      <c r="F61" s="66">
        <f>'[1]KQKD chi tiet'!D45</f>
        <v>0</v>
      </c>
      <c r="G61" s="67">
        <f aca="true" t="shared" si="5" ref="G61:G80">D61+F61</f>
        <v>0</v>
      </c>
    </row>
    <row r="62" spans="1:7" ht="18.75" customHeight="1">
      <c r="A62" s="69" t="str">
        <f t="shared" si="3"/>
        <v> +</v>
      </c>
      <c r="B62" s="68" t="str">
        <f t="shared" si="3"/>
        <v>ChiÕt khÊu th­¬ng m¹i</v>
      </c>
      <c r="C62" s="68">
        <f t="shared" si="3"/>
        <v>4</v>
      </c>
      <c r="D62" s="66">
        <f t="shared" si="4"/>
        <v>0</v>
      </c>
      <c r="E62" s="68"/>
      <c r="F62" s="66">
        <f>'[1]KQKD chi tiet'!D46</f>
        <v>0</v>
      </c>
      <c r="G62" s="70">
        <f t="shared" si="5"/>
        <v>0</v>
      </c>
    </row>
    <row r="63" spans="1:7" ht="18.75" customHeight="1">
      <c r="A63" s="69" t="str">
        <f t="shared" si="3"/>
        <v> + </v>
      </c>
      <c r="B63" s="68" t="str">
        <f t="shared" si="3"/>
        <v>Gi¶m gi¸ hµng b¸n </v>
      </c>
      <c r="C63" s="68">
        <f t="shared" si="3"/>
        <v>5</v>
      </c>
      <c r="D63" s="66">
        <f t="shared" si="4"/>
        <v>0</v>
      </c>
      <c r="E63" s="68"/>
      <c r="F63" s="66">
        <f>'[1]KQKD chi tiet'!D47</f>
        <v>0</v>
      </c>
      <c r="G63" s="70">
        <f t="shared" si="5"/>
        <v>0</v>
      </c>
    </row>
    <row r="64" spans="1:7" ht="18.75" customHeight="1">
      <c r="A64" s="69" t="str">
        <f t="shared" si="3"/>
        <v> + </v>
      </c>
      <c r="B64" s="68" t="str">
        <f t="shared" si="3"/>
        <v>Hµng ho¸ bÞ tr¶ l¹i</v>
      </c>
      <c r="C64" s="68">
        <f t="shared" si="3"/>
        <v>6</v>
      </c>
      <c r="D64" s="66">
        <f t="shared" si="4"/>
        <v>0</v>
      </c>
      <c r="E64" s="68"/>
      <c r="F64" s="66">
        <f>'[1]KQKD chi tiet'!D48</f>
        <v>0</v>
      </c>
      <c r="G64" s="70">
        <f t="shared" si="5"/>
        <v>0</v>
      </c>
    </row>
    <row r="65" spans="1:7" ht="18.75" customHeight="1">
      <c r="A65" s="69" t="str">
        <f t="shared" si="3"/>
        <v> + </v>
      </c>
      <c r="B65" s="68" t="str">
        <f t="shared" si="3"/>
        <v>ThuÕ tiªu thô ®Æc biÖt,thuÕ xuÊt  khÈu ph¶i nép </v>
      </c>
      <c r="C65" s="68">
        <f t="shared" si="3"/>
        <v>7</v>
      </c>
      <c r="D65" s="66">
        <f t="shared" si="4"/>
        <v>0</v>
      </c>
      <c r="E65" s="68"/>
      <c r="F65" s="66">
        <f>'[1]KQKD chi tiet'!D49</f>
        <v>0</v>
      </c>
      <c r="G65" s="70">
        <f t="shared" si="5"/>
        <v>0</v>
      </c>
    </row>
    <row r="66" spans="1:7" ht="18.75" customHeight="1">
      <c r="A66" s="63" t="str">
        <f t="shared" si="3"/>
        <v>1.</v>
      </c>
      <c r="B66" s="64" t="str">
        <f t="shared" si="3"/>
        <v>Doanh thu thuÇn (10=01-03)</v>
      </c>
      <c r="C66" s="65">
        <f t="shared" si="3"/>
        <v>10</v>
      </c>
      <c r="D66" s="66">
        <f t="shared" si="4"/>
        <v>14613169993</v>
      </c>
      <c r="E66" s="65"/>
      <c r="F66" s="66">
        <f>'[1]KQKD chi tiet'!D50</f>
        <v>6598377821</v>
      </c>
      <c r="G66" s="67">
        <f t="shared" si="5"/>
        <v>21211547814</v>
      </c>
    </row>
    <row r="67" spans="1:7" ht="18.75" customHeight="1">
      <c r="A67" s="63" t="str">
        <f t="shared" si="3"/>
        <v>2.</v>
      </c>
      <c r="B67" s="64" t="str">
        <f t="shared" si="3"/>
        <v>Gi¸ vèn hµng b¸n</v>
      </c>
      <c r="C67" s="65">
        <f t="shared" si="3"/>
        <v>11</v>
      </c>
      <c r="D67" s="66">
        <f t="shared" si="4"/>
        <v>13730690256</v>
      </c>
      <c r="E67" s="65"/>
      <c r="F67" s="66">
        <f>'[1]KQKD chi tiet'!D51</f>
        <v>6013115350</v>
      </c>
      <c r="G67" s="67">
        <f t="shared" si="5"/>
        <v>19743805606</v>
      </c>
    </row>
    <row r="68" spans="1:7" ht="18.75" customHeight="1">
      <c r="A68" s="63" t="str">
        <f t="shared" si="3"/>
        <v>3.</v>
      </c>
      <c r="B68" s="64" t="str">
        <f t="shared" si="3"/>
        <v>Lîi nhuËn gép (20 = 10-11)</v>
      </c>
      <c r="C68" s="65">
        <f t="shared" si="3"/>
        <v>20</v>
      </c>
      <c r="D68" s="66">
        <f t="shared" si="4"/>
        <v>882479737</v>
      </c>
      <c r="E68" s="65"/>
      <c r="F68" s="66">
        <f>'[1]KQKD chi tiet'!D52</f>
        <v>585262471</v>
      </c>
      <c r="G68" s="67">
        <f t="shared" si="5"/>
        <v>1467742208</v>
      </c>
    </row>
    <row r="69" spans="1:7" ht="18.75" customHeight="1">
      <c r="A69" s="63" t="str">
        <f t="shared" si="3"/>
        <v>4.</v>
      </c>
      <c r="B69" s="64" t="str">
        <f t="shared" si="3"/>
        <v>Doanh thu ho¹t ®éng tµi chÝnh</v>
      </c>
      <c r="C69" s="65">
        <f t="shared" si="3"/>
        <v>21</v>
      </c>
      <c r="D69" s="66">
        <f t="shared" si="4"/>
        <v>4650505</v>
      </c>
      <c r="E69" s="65"/>
      <c r="F69" s="66">
        <f>'[1]KQKD chi tiet'!D53</f>
        <v>1887783</v>
      </c>
      <c r="G69" s="67">
        <f t="shared" si="5"/>
        <v>6538288</v>
      </c>
    </row>
    <row r="70" spans="1:7" ht="18.75" customHeight="1">
      <c r="A70" s="63" t="str">
        <f t="shared" si="3"/>
        <v>5.</v>
      </c>
      <c r="B70" s="64" t="str">
        <f t="shared" si="3"/>
        <v>Chi phÝ tµi chÝnh</v>
      </c>
      <c r="C70" s="65">
        <f t="shared" si="3"/>
        <v>22</v>
      </c>
      <c r="D70" s="66">
        <f t="shared" si="4"/>
        <v>743833</v>
      </c>
      <c r="E70" s="65"/>
      <c r="F70" s="66">
        <f>'[1]KQKD chi tiet'!D54</f>
        <v>698501</v>
      </c>
      <c r="G70" s="67">
        <f t="shared" si="5"/>
        <v>1442334</v>
      </c>
    </row>
    <row r="71" spans="1:7" ht="18.75" customHeight="1">
      <c r="A71" s="69"/>
      <c r="B71" s="68" t="str">
        <f t="shared" si="3"/>
        <v>       Trong ®ã : L·i vay ph¶i tr¶</v>
      </c>
      <c r="C71" s="68">
        <f t="shared" si="3"/>
        <v>23</v>
      </c>
      <c r="D71" s="66">
        <f t="shared" si="4"/>
        <v>0</v>
      </c>
      <c r="E71" s="68"/>
      <c r="F71" s="66">
        <f>'[1]KQKD chi tiet'!D55</f>
        <v>0</v>
      </c>
      <c r="G71" s="70">
        <f t="shared" si="5"/>
        <v>0</v>
      </c>
    </row>
    <row r="72" spans="1:7" ht="18.75" customHeight="1">
      <c r="A72" s="63" t="str">
        <f t="shared" si="3"/>
        <v>6.</v>
      </c>
      <c r="B72" s="64" t="str">
        <f t="shared" si="3"/>
        <v>Chi phÝ b¸n hµng</v>
      </c>
      <c r="C72" s="65">
        <f t="shared" si="3"/>
        <v>24</v>
      </c>
      <c r="D72" s="66">
        <f t="shared" si="4"/>
        <v>0</v>
      </c>
      <c r="E72" s="68"/>
      <c r="F72" s="66">
        <f>'[1]KQKD chi tiet'!D56</f>
        <v>0</v>
      </c>
      <c r="G72" s="67">
        <f t="shared" si="5"/>
        <v>0</v>
      </c>
    </row>
    <row r="73" spans="1:7" ht="18.75" customHeight="1">
      <c r="A73" s="63" t="str">
        <f t="shared" si="3"/>
        <v>7.</v>
      </c>
      <c r="B73" s="64" t="str">
        <f t="shared" si="3"/>
        <v>Chi phÝ qu¶n lý doanh nghiÖp</v>
      </c>
      <c r="C73" s="65">
        <f t="shared" si="3"/>
        <v>25</v>
      </c>
      <c r="D73" s="66">
        <f t="shared" si="4"/>
        <v>551438631</v>
      </c>
      <c r="E73" s="68"/>
      <c r="F73" s="66">
        <f>'[1]KQKD chi tiet'!D57</f>
        <v>352447268</v>
      </c>
      <c r="G73" s="67">
        <f t="shared" si="5"/>
        <v>903885899</v>
      </c>
    </row>
    <row r="74" spans="1:7" ht="18.75" customHeight="1">
      <c r="A74" s="63" t="str">
        <f t="shared" si="3"/>
        <v>8.</v>
      </c>
      <c r="B74" s="64" t="str">
        <f t="shared" si="3"/>
        <v>Lîi nhuËn thuÇn tõ ho¹t ®éng kinh doanh</v>
      </c>
      <c r="C74" s="65">
        <f t="shared" si="3"/>
        <v>30</v>
      </c>
      <c r="D74" s="66">
        <f t="shared" si="4"/>
        <v>334947778</v>
      </c>
      <c r="E74" s="68"/>
      <c r="F74" s="66">
        <f>'[1]KQKD chi tiet'!D58</f>
        <v>234004485</v>
      </c>
      <c r="G74" s="67">
        <f t="shared" si="5"/>
        <v>568952263</v>
      </c>
    </row>
    <row r="75" spans="1:7" ht="18.75" customHeight="1">
      <c r="A75" s="63" t="str">
        <f t="shared" si="3"/>
        <v>9.</v>
      </c>
      <c r="B75" s="64" t="str">
        <f t="shared" si="3"/>
        <v>Thu nhËp kh¸c</v>
      </c>
      <c r="C75" s="65">
        <f t="shared" si="3"/>
        <v>31</v>
      </c>
      <c r="D75" s="66">
        <f t="shared" si="4"/>
        <v>89860038</v>
      </c>
      <c r="E75" s="68"/>
      <c r="F75" s="66">
        <f>'[1]KQKD chi tiet'!D59</f>
        <v>5160000</v>
      </c>
      <c r="G75" s="67">
        <f t="shared" si="5"/>
        <v>95020038</v>
      </c>
    </row>
    <row r="76" spans="1:7" ht="18.75" customHeight="1">
      <c r="A76" s="63" t="str">
        <f t="shared" si="3"/>
        <v>10.</v>
      </c>
      <c r="B76" s="64" t="str">
        <f t="shared" si="3"/>
        <v>Chi phÝ kh¸c</v>
      </c>
      <c r="C76" s="65">
        <f t="shared" si="3"/>
        <v>32</v>
      </c>
      <c r="D76" s="66">
        <f t="shared" si="4"/>
        <v>66074387</v>
      </c>
      <c r="E76" s="65"/>
      <c r="F76" s="66">
        <f>'[1]KQKD chi tiet'!D60</f>
        <v>5160000</v>
      </c>
      <c r="G76" s="67">
        <f t="shared" si="5"/>
        <v>71234387</v>
      </c>
    </row>
    <row r="77" spans="1:7" ht="18.75" customHeight="1">
      <c r="A77" s="63" t="str">
        <f aca="true" t="shared" si="6" ref="A77:C80">A126</f>
        <v>11.</v>
      </c>
      <c r="B77" s="64" t="str">
        <f t="shared" si="6"/>
        <v>Lîi nhuËn kh¸c (40=31-32)</v>
      </c>
      <c r="C77" s="65">
        <f t="shared" si="6"/>
        <v>40</v>
      </c>
      <c r="D77" s="66">
        <f t="shared" si="4"/>
        <v>23785651</v>
      </c>
      <c r="E77" s="65"/>
      <c r="F77" s="66">
        <f>'[1]KQKD chi tiet'!D61</f>
        <v>0</v>
      </c>
      <c r="G77" s="67">
        <f t="shared" si="5"/>
        <v>23785651</v>
      </c>
    </row>
    <row r="78" spans="1:7" ht="18.75" customHeight="1">
      <c r="A78" s="63" t="str">
        <f t="shared" si="6"/>
        <v>12.</v>
      </c>
      <c r="B78" s="64" t="str">
        <f t="shared" si="6"/>
        <v>Tæng lîi nhuËn tr­íc thuÕ (50=30+40)</v>
      </c>
      <c r="C78" s="65">
        <f t="shared" si="6"/>
        <v>50</v>
      </c>
      <c r="D78" s="66">
        <f t="shared" si="4"/>
        <v>358733429</v>
      </c>
      <c r="E78" s="65"/>
      <c r="F78" s="66">
        <f>'[1]KQKD chi tiet'!D62</f>
        <v>234004485</v>
      </c>
      <c r="G78" s="67">
        <f t="shared" si="5"/>
        <v>592737914</v>
      </c>
    </row>
    <row r="79" spans="1:7" ht="18.75" customHeight="1">
      <c r="A79" s="63" t="str">
        <f t="shared" si="6"/>
        <v>13.</v>
      </c>
      <c r="B79" s="64" t="str">
        <f t="shared" si="6"/>
        <v>ThuÕ thu nhËp doanh nghiÖp ph¶i nép</v>
      </c>
      <c r="C79" s="65">
        <f t="shared" si="6"/>
        <v>51</v>
      </c>
      <c r="D79" s="66">
        <f t="shared" si="4"/>
        <v>0</v>
      </c>
      <c r="E79" s="65"/>
      <c r="F79" s="66">
        <f>'[1]KQKD chi tiet'!D63</f>
        <v>0</v>
      </c>
      <c r="G79" s="67">
        <f t="shared" si="5"/>
        <v>0</v>
      </c>
    </row>
    <row r="80" spans="1:7" ht="18.75" customHeight="1">
      <c r="A80" s="63" t="str">
        <f t="shared" si="6"/>
        <v>14.</v>
      </c>
      <c r="B80" s="64" t="str">
        <f t="shared" si="6"/>
        <v>Lîi nhuËn sau thuÕ (60=50-51)</v>
      </c>
      <c r="C80" s="65">
        <f t="shared" si="6"/>
        <v>60</v>
      </c>
      <c r="D80" s="66">
        <f t="shared" si="4"/>
        <v>358733429</v>
      </c>
      <c r="E80" s="65"/>
      <c r="F80" s="66">
        <f>'[1]KQKD chi tiet'!D64</f>
        <v>234004485</v>
      </c>
      <c r="G80" s="67">
        <f t="shared" si="5"/>
        <v>592737914</v>
      </c>
    </row>
    <row r="81" spans="1:7" ht="18.75" customHeight="1" thickBot="1">
      <c r="A81" s="71"/>
      <c r="B81" s="72"/>
      <c r="C81" s="72"/>
      <c r="D81" s="73" t="e">
        <f>#REF!</f>
        <v>#REF!</v>
      </c>
      <c r="E81" s="74"/>
      <c r="F81" s="75"/>
      <c r="G81" s="76"/>
    </row>
    <row r="82" spans="1:7" ht="15" thickTop="1">
      <c r="A82" s="77"/>
      <c r="B82" s="78"/>
      <c r="C82" s="78"/>
      <c r="D82" s="21"/>
      <c r="E82" s="78"/>
      <c r="F82" s="79"/>
      <c r="G82" s="80"/>
    </row>
    <row r="83" spans="1:7" ht="14.25">
      <c r="A83" s="77"/>
      <c r="B83" s="78"/>
      <c r="C83" s="78"/>
      <c r="D83" s="21"/>
      <c r="E83" s="78"/>
      <c r="F83" s="79" t="s">
        <v>25</v>
      </c>
      <c r="G83" s="80"/>
    </row>
    <row r="84" spans="1:7" ht="15.75">
      <c r="A84" s="81"/>
      <c r="B84" s="82" t="s">
        <v>17</v>
      </c>
      <c r="C84" s="82" t="s">
        <v>18</v>
      </c>
      <c r="D84" s="83"/>
      <c r="E84" s="82"/>
      <c r="F84" s="84" t="s">
        <v>26</v>
      </c>
      <c r="G84" s="85"/>
    </row>
    <row r="85" spans="1:7" ht="14.25">
      <c r="A85" s="19"/>
      <c r="B85" s="86" t="s">
        <v>20</v>
      </c>
      <c r="C85" s="86"/>
      <c r="D85" s="20"/>
      <c r="E85" s="86"/>
      <c r="F85" s="14"/>
      <c r="G85" s="87"/>
    </row>
    <row r="86" spans="1:7" ht="14.25">
      <c r="A86" s="19"/>
      <c r="B86" s="86"/>
      <c r="C86" s="86"/>
      <c r="D86" s="20"/>
      <c r="E86" s="86"/>
      <c r="F86" s="14"/>
      <c r="G86" s="87"/>
    </row>
    <row r="87" spans="1:7" ht="14.25">
      <c r="A87" s="19"/>
      <c r="B87" s="86"/>
      <c r="C87" s="86"/>
      <c r="D87" s="20"/>
      <c r="E87" s="86"/>
      <c r="F87" s="14"/>
      <c r="G87" s="87"/>
    </row>
    <row r="88" spans="1:7" ht="14.25">
      <c r="A88" s="19"/>
      <c r="B88" s="86"/>
      <c r="C88" s="86"/>
      <c r="D88" s="20"/>
      <c r="E88" s="86"/>
      <c r="F88" s="14"/>
      <c r="G88" s="87"/>
    </row>
    <row r="89" spans="1:7" ht="14.25">
      <c r="A89" s="19"/>
      <c r="B89" s="86"/>
      <c r="C89" s="86"/>
      <c r="D89" s="20"/>
      <c r="E89" s="86"/>
      <c r="F89" s="14"/>
      <c r="G89" s="87"/>
    </row>
    <row r="90" spans="1:7" ht="15">
      <c r="A90" s="88"/>
      <c r="B90" s="89" t="s">
        <v>27</v>
      </c>
      <c r="C90" s="89" t="s">
        <v>28</v>
      </c>
      <c r="D90" s="90"/>
      <c r="E90" s="89"/>
      <c r="F90" s="91" t="s">
        <v>29</v>
      </c>
      <c r="G90" s="92"/>
    </row>
    <row r="91" spans="1:7" ht="14.25">
      <c r="A91" s="88"/>
      <c r="B91" s="89"/>
      <c r="C91" s="89"/>
      <c r="D91" s="90"/>
      <c r="E91" s="89"/>
      <c r="F91" s="91"/>
      <c r="G91" s="92"/>
    </row>
    <row r="92" spans="1:7" ht="14.25">
      <c r="A92" s="88"/>
      <c r="B92" s="89"/>
      <c r="C92" s="89"/>
      <c r="D92" s="90"/>
      <c r="E92" s="89"/>
      <c r="F92" s="91"/>
      <c r="G92" s="92"/>
    </row>
    <row r="93" spans="1:7" ht="14.25">
      <c r="A93" s="88"/>
      <c r="B93" s="89"/>
      <c r="C93" s="89"/>
      <c r="D93" s="90"/>
      <c r="E93" s="89"/>
      <c r="F93" s="91"/>
      <c r="G93" s="92"/>
    </row>
    <row r="94" spans="1:7" ht="14.25">
      <c r="A94" s="88"/>
      <c r="B94" s="89"/>
      <c r="C94" s="89"/>
      <c r="D94" s="90"/>
      <c r="E94" s="89"/>
      <c r="F94" s="91"/>
      <c r="G94" s="92"/>
    </row>
    <row r="95" spans="1:7" ht="14.25">
      <c r="A95" s="88"/>
      <c r="B95" s="89"/>
      <c r="C95" s="89"/>
      <c r="D95" s="90"/>
      <c r="E95" s="89"/>
      <c r="F95" s="91"/>
      <c r="G95" s="92"/>
    </row>
    <row r="96" spans="1:7" ht="14.25">
      <c r="A96" s="88"/>
      <c r="B96" s="89"/>
      <c r="C96" s="89"/>
      <c r="D96" s="90"/>
      <c r="E96" s="89"/>
      <c r="F96" s="91"/>
      <c r="G96" s="92"/>
    </row>
    <row r="97" spans="1:7" ht="14.25">
      <c r="A97" s="88"/>
      <c r="B97" s="89"/>
      <c r="C97" s="89"/>
      <c r="D97" s="90"/>
      <c r="E97" s="89"/>
      <c r="F97" s="91"/>
      <c r="G97" s="92"/>
    </row>
    <row r="98" spans="1:7" ht="14.25">
      <c r="A98" s="88"/>
      <c r="B98" s="89"/>
      <c r="C98" s="89"/>
      <c r="D98" s="90"/>
      <c r="E98" s="89"/>
      <c r="F98" s="91"/>
      <c r="G98" s="92"/>
    </row>
    <row r="99" spans="1:7" ht="14.25">
      <c r="A99" s="88"/>
      <c r="B99" s="89"/>
      <c r="C99" s="89"/>
      <c r="D99" s="90"/>
      <c r="E99" s="89"/>
      <c r="F99" s="91"/>
      <c r="G99" s="92"/>
    </row>
    <row r="100" spans="1:7" ht="14.25">
      <c r="A100" s="88"/>
      <c r="B100" s="89"/>
      <c r="C100" s="89"/>
      <c r="D100" s="90"/>
      <c r="E100" s="89"/>
      <c r="F100" s="91"/>
      <c r="G100" s="92"/>
    </row>
    <row r="101" spans="1:7" ht="16.5">
      <c r="A101" s="1" t="s">
        <v>0</v>
      </c>
      <c r="B101" s="2"/>
      <c r="C101" s="3"/>
      <c r="D101" s="4"/>
      <c r="E101" s="5"/>
      <c r="F101" s="4"/>
      <c r="G101" s="5"/>
    </row>
    <row r="102" spans="1:7" ht="16.5">
      <c r="A102" s="1" t="s">
        <v>1</v>
      </c>
      <c r="B102" s="2"/>
      <c r="C102" s="3"/>
      <c r="D102" s="4"/>
      <c r="E102" s="5"/>
      <c r="F102" s="4"/>
      <c r="G102" s="5"/>
    </row>
    <row r="103" spans="1:3" ht="12.75">
      <c r="A103" s="3"/>
      <c r="B103" s="3"/>
      <c r="C103" s="3"/>
    </row>
    <row r="104" spans="1:7" ht="29.25" customHeight="1">
      <c r="A104" s="11" t="s">
        <v>4</v>
      </c>
      <c r="B104" s="3"/>
      <c r="C104" s="3"/>
      <c r="D104" s="4"/>
      <c r="E104" s="5"/>
      <c r="F104" s="4"/>
      <c r="G104" s="5"/>
    </row>
    <row r="105" spans="1:7" ht="18.75">
      <c r="A105" s="12" t="s">
        <v>30</v>
      </c>
      <c r="B105" s="13"/>
      <c r="C105" s="13"/>
      <c r="D105" s="14"/>
      <c r="E105" s="15"/>
      <c r="F105" s="14"/>
      <c r="G105" s="15"/>
    </row>
    <row r="106" spans="1:7" ht="15.75">
      <c r="A106" s="16" t="s">
        <v>6</v>
      </c>
      <c r="B106" s="17"/>
      <c r="C106" s="17"/>
      <c r="D106" s="18"/>
      <c r="E106" s="17"/>
      <c r="F106" s="18"/>
      <c r="G106" s="17"/>
    </row>
    <row r="107" spans="1:7" ht="13.5" thickBot="1">
      <c r="A107" s="19"/>
      <c r="B107" s="19"/>
      <c r="C107" s="19"/>
      <c r="D107" s="20"/>
      <c r="E107" s="19"/>
      <c r="F107" s="56"/>
      <c r="G107" s="22"/>
    </row>
    <row r="108" spans="1:7" ht="18" customHeight="1" thickTop="1">
      <c r="A108" s="57" t="s">
        <v>7</v>
      </c>
      <c r="B108" s="58" t="s">
        <v>8</v>
      </c>
      <c r="C108" s="58" t="s">
        <v>9</v>
      </c>
      <c r="D108" s="59" t="s">
        <v>10</v>
      </c>
      <c r="E108" s="60"/>
      <c r="F108" s="61" t="s">
        <v>11</v>
      </c>
      <c r="G108" s="62" t="s">
        <v>12</v>
      </c>
    </row>
    <row r="109" spans="1:7" ht="18" customHeight="1">
      <c r="A109" s="63" t="str">
        <f>'[1]KQKD chi tiet'!A78</f>
        <v> - </v>
      </c>
      <c r="B109" s="64" t="str">
        <f>'[1]KQKD chi tiet'!B78</f>
        <v>Doanh thu b¸n hµng vµ cung cÊp dÞch vô</v>
      </c>
      <c r="C109" s="65">
        <f>'[1]KQKD chi tiet'!C78</f>
        <v>1</v>
      </c>
      <c r="D109" s="66">
        <v>593981106</v>
      </c>
      <c r="E109" s="65"/>
      <c r="F109" s="66">
        <f>'[1]KQKD chi tiet'!D78</f>
        <v>14019188887</v>
      </c>
      <c r="G109" s="67">
        <f>D109+F109</f>
        <v>14613169993</v>
      </c>
    </row>
    <row r="110" spans="1:7" ht="18" customHeight="1">
      <c r="A110" s="63" t="str">
        <f>'[1]KQKD chi tiet'!A79</f>
        <v> - </v>
      </c>
      <c r="B110" s="64" t="str">
        <f>'[1]KQKD chi tiet'!B79</f>
        <v>C¸c kho¶n gi¶m trõ (03=04+05+06+07)</v>
      </c>
      <c r="C110" s="65">
        <f>'[1]KQKD chi tiet'!C79</f>
        <v>3</v>
      </c>
      <c r="D110" s="66">
        <f>SUM(D111:D114)</f>
        <v>0</v>
      </c>
      <c r="E110" s="68"/>
      <c r="F110" s="66">
        <f>'[1]KQKD chi tiet'!D79</f>
        <v>0</v>
      </c>
      <c r="G110" s="67">
        <f aca="true" t="shared" si="7" ref="G110:G129">D110+F110</f>
        <v>0</v>
      </c>
    </row>
    <row r="111" spans="1:7" ht="18" customHeight="1">
      <c r="A111" s="93" t="str">
        <f>'[1]KQKD chi tiet'!A80</f>
        <v> +</v>
      </c>
      <c r="B111" s="68" t="str">
        <f>'[1]KQKD chi tiet'!B80</f>
        <v>ChiÕt khÊu th­¬ng m¹i</v>
      </c>
      <c r="C111" s="68">
        <f>'[1]KQKD chi tiet'!C80</f>
        <v>4</v>
      </c>
      <c r="D111" s="66"/>
      <c r="E111" s="65"/>
      <c r="F111" s="66">
        <f>'[1]KQKD chi tiet'!D80</f>
        <v>0</v>
      </c>
      <c r="G111" s="67">
        <f t="shared" si="7"/>
        <v>0</v>
      </c>
    </row>
    <row r="112" spans="1:7" ht="18" customHeight="1">
      <c r="A112" s="93" t="str">
        <f>'[1]KQKD chi tiet'!A81</f>
        <v> + </v>
      </c>
      <c r="B112" s="68" t="str">
        <f>'[1]KQKD chi tiet'!B81</f>
        <v>Gi¶m gi¸ hµng b¸n </v>
      </c>
      <c r="C112" s="68">
        <f>'[1]KQKD chi tiet'!C81</f>
        <v>5</v>
      </c>
      <c r="D112" s="66"/>
      <c r="E112" s="68"/>
      <c r="F112" s="66">
        <f>'[1]KQKD chi tiet'!D81</f>
        <v>0</v>
      </c>
      <c r="G112" s="67">
        <f t="shared" si="7"/>
        <v>0</v>
      </c>
    </row>
    <row r="113" spans="1:7" ht="18" customHeight="1">
      <c r="A113" s="93" t="str">
        <f>'[1]KQKD chi tiet'!A82</f>
        <v> + </v>
      </c>
      <c r="B113" s="68" t="str">
        <f>'[1]KQKD chi tiet'!B82</f>
        <v>Hµng ho¸ bÞ tr¶ l¹i</v>
      </c>
      <c r="C113" s="68">
        <f>'[1]KQKD chi tiet'!C82</f>
        <v>6</v>
      </c>
      <c r="D113" s="66"/>
      <c r="E113" s="68"/>
      <c r="F113" s="66">
        <f>'[1]KQKD chi tiet'!D82</f>
        <v>0</v>
      </c>
      <c r="G113" s="67">
        <f t="shared" si="7"/>
        <v>0</v>
      </c>
    </row>
    <row r="114" spans="1:7" ht="18" customHeight="1">
      <c r="A114" s="93" t="str">
        <f>'[1]KQKD chi tiet'!A83</f>
        <v> + </v>
      </c>
      <c r="B114" s="68" t="str">
        <f>'[1]KQKD chi tiet'!B83</f>
        <v>ThuÕ tiªu thô ®Æc biÖt,thuÕ xuÊt  khÈu ph¶i nép </v>
      </c>
      <c r="C114" s="68">
        <f>'[1]KQKD chi tiet'!C83</f>
        <v>7</v>
      </c>
      <c r="D114" s="66"/>
      <c r="E114" s="68"/>
      <c r="F114" s="66">
        <f>'[1]KQKD chi tiet'!D83</f>
        <v>0</v>
      </c>
      <c r="G114" s="67">
        <f t="shared" si="7"/>
        <v>0</v>
      </c>
    </row>
    <row r="115" spans="1:7" ht="18" customHeight="1">
      <c r="A115" s="63" t="str">
        <f>'[1]KQKD chi tiet'!A84</f>
        <v>1.</v>
      </c>
      <c r="B115" s="64" t="str">
        <f>'[1]KQKD chi tiet'!B84</f>
        <v>Doanh thu thuÇn (10=01-03)</v>
      </c>
      <c r="C115" s="65">
        <f>'[1]KQKD chi tiet'!C84</f>
        <v>10</v>
      </c>
      <c r="D115" s="66">
        <f>D109-D110</f>
        <v>593981106</v>
      </c>
      <c r="E115" s="65"/>
      <c r="F115" s="66">
        <f>'[1]KQKD chi tiet'!D84</f>
        <v>14019188887</v>
      </c>
      <c r="G115" s="67">
        <f t="shared" si="7"/>
        <v>14613169993</v>
      </c>
    </row>
    <row r="116" spans="1:7" ht="18" customHeight="1">
      <c r="A116" s="63" t="str">
        <f>'[1]KQKD chi tiet'!A85</f>
        <v>2.</v>
      </c>
      <c r="B116" s="64" t="str">
        <f>'[1]KQKD chi tiet'!B85</f>
        <v>Gi¸ vèn hµng b¸n</v>
      </c>
      <c r="C116" s="65">
        <f>'[1]KQKD chi tiet'!C85</f>
        <v>11</v>
      </c>
      <c r="D116" s="66">
        <v>515724686</v>
      </c>
      <c r="E116" s="65"/>
      <c r="F116" s="66">
        <f>'[1]KQKD chi tiet'!D85</f>
        <v>13214965570</v>
      </c>
      <c r="G116" s="67">
        <f t="shared" si="7"/>
        <v>13730690256</v>
      </c>
    </row>
    <row r="117" spans="1:7" ht="18" customHeight="1">
      <c r="A117" s="63" t="str">
        <f>'[1]KQKD chi tiet'!A86</f>
        <v>3.</v>
      </c>
      <c r="B117" s="64" t="str">
        <f>'[1]KQKD chi tiet'!B86</f>
        <v>Lîi nhuËn gép (20 = 10-11)</v>
      </c>
      <c r="C117" s="65">
        <f>'[1]KQKD chi tiet'!C86</f>
        <v>20</v>
      </c>
      <c r="D117" s="66">
        <f>D115-D116</f>
        <v>78256420</v>
      </c>
      <c r="E117" s="65"/>
      <c r="F117" s="66">
        <f>'[1]KQKD chi tiet'!D86</f>
        <v>804223317</v>
      </c>
      <c r="G117" s="67">
        <f t="shared" si="7"/>
        <v>882479737</v>
      </c>
    </row>
    <row r="118" spans="1:7" ht="18" customHeight="1">
      <c r="A118" s="63" t="str">
        <f>'[1]KQKD chi tiet'!A87</f>
        <v>4.</v>
      </c>
      <c r="B118" s="64" t="str">
        <f>'[1]KQKD chi tiet'!B87</f>
        <v>Doanh thu ho¹t ®éng tµi chÝnh</v>
      </c>
      <c r="C118" s="65">
        <f>'[1]KQKD chi tiet'!C87</f>
        <v>21</v>
      </c>
      <c r="D118" s="66">
        <v>3015963</v>
      </c>
      <c r="E118" s="65"/>
      <c r="F118" s="66">
        <f>'[1]KQKD chi tiet'!D87</f>
        <v>1634542</v>
      </c>
      <c r="G118" s="67">
        <f t="shared" si="7"/>
        <v>4650505</v>
      </c>
    </row>
    <row r="119" spans="1:7" ht="18" customHeight="1">
      <c r="A119" s="63" t="str">
        <f>'[1]KQKD chi tiet'!A88</f>
        <v>5.</v>
      </c>
      <c r="B119" s="64" t="str">
        <f>'[1]KQKD chi tiet'!B88</f>
        <v>Chi phÝ tµi chÝnh</v>
      </c>
      <c r="C119" s="65">
        <f>'[1]KQKD chi tiet'!C88</f>
        <v>22</v>
      </c>
      <c r="D119" s="66">
        <v>197850</v>
      </c>
      <c r="E119" s="65"/>
      <c r="F119" s="66">
        <f>'[1]KQKD chi tiet'!D88</f>
        <v>545983</v>
      </c>
      <c r="G119" s="67">
        <f t="shared" si="7"/>
        <v>743833</v>
      </c>
    </row>
    <row r="120" spans="1:7" ht="18" customHeight="1">
      <c r="A120" s="63"/>
      <c r="B120" s="68" t="str">
        <f>'[1]KQKD chi tiet'!B89</f>
        <v>       Trong ®ã : L·i vay ph¶i tr¶</v>
      </c>
      <c r="C120" s="68">
        <f>'[1]KQKD chi tiet'!C89</f>
        <v>23</v>
      </c>
      <c r="D120" s="66"/>
      <c r="E120" s="65"/>
      <c r="F120" s="66">
        <f>'[1]KQKD chi tiet'!D89</f>
        <v>0</v>
      </c>
      <c r="G120" s="67">
        <f t="shared" si="7"/>
        <v>0</v>
      </c>
    </row>
    <row r="121" spans="1:8" ht="18" customHeight="1">
      <c r="A121" s="63" t="str">
        <f>'[1]KQKD chi tiet'!A90</f>
        <v>6.</v>
      </c>
      <c r="B121" s="64" t="str">
        <f>'[1]KQKD chi tiet'!B90</f>
        <v>Chi phÝ b¸n hµng</v>
      </c>
      <c r="C121" s="65">
        <f>'[1]KQKD chi tiet'!C90</f>
        <v>24</v>
      </c>
      <c r="D121" s="66"/>
      <c r="E121" s="68"/>
      <c r="F121" s="66">
        <f>'[1]KQKD chi tiet'!D90</f>
        <v>0</v>
      </c>
      <c r="G121" s="67">
        <f t="shared" si="7"/>
        <v>0</v>
      </c>
      <c r="H121" s="94"/>
    </row>
    <row r="122" spans="1:7" ht="18" customHeight="1">
      <c r="A122" s="63" t="str">
        <f>'[1]KQKD chi tiet'!A91</f>
        <v>7.</v>
      </c>
      <c r="B122" s="64" t="str">
        <f>'[1]KQKD chi tiet'!B91</f>
        <v>Chi phÝ qu¶n lý doanh nghiÖp</v>
      </c>
      <c r="C122" s="65">
        <f>'[1]KQKD chi tiet'!C91</f>
        <v>25</v>
      </c>
      <c r="D122" s="66">
        <v>30066044</v>
      </c>
      <c r="E122" s="68"/>
      <c r="F122" s="66">
        <f>'[1]KQKD chi tiet'!D91</f>
        <v>521372587</v>
      </c>
      <c r="G122" s="67">
        <f t="shared" si="7"/>
        <v>551438631</v>
      </c>
    </row>
    <row r="123" spans="1:7" ht="18" customHeight="1">
      <c r="A123" s="63" t="str">
        <f>'[1]KQKD chi tiet'!A92</f>
        <v>8.</v>
      </c>
      <c r="B123" s="64" t="str">
        <f>'[1]KQKD chi tiet'!B92</f>
        <v>Lîi nhuËn thuÇn tõ ho¹t ®éng kinh doanh</v>
      </c>
      <c r="C123" s="65">
        <f>'[1]KQKD chi tiet'!C92</f>
        <v>30</v>
      </c>
      <c r="D123" s="66">
        <f>D117+D118-D119-D121-D122</f>
        <v>51008489</v>
      </c>
      <c r="E123" s="68"/>
      <c r="F123" s="66">
        <f>'[1]KQKD chi tiet'!D92</f>
        <v>283939289</v>
      </c>
      <c r="G123" s="67">
        <f t="shared" si="7"/>
        <v>334947778</v>
      </c>
    </row>
    <row r="124" spans="1:7" ht="18" customHeight="1">
      <c r="A124" s="63" t="str">
        <f>'[1]KQKD chi tiet'!A93</f>
        <v>9.</v>
      </c>
      <c r="B124" s="64" t="str">
        <f>'[1]KQKD chi tiet'!B93</f>
        <v>Thu nhËp kh¸c</v>
      </c>
      <c r="C124" s="65">
        <f>'[1]KQKD chi tiet'!C93</f>
        <v>31</v>
      </c>
      <c r="D124" s="66">
        <v>41618954</v>
      </c>
      <c r="E124" s="68"/>
      <c r="F124" s="66">
        <f>'[1]KQKD chi tiet'!D93</f>
        <v>48241084</v>
      </c>
      <c r="G124" s="67">
        <f t="shared" si="7"/>
        <v>89860038</v>
      </c>
    </row>
    <row r="125" spans="1:7" ht="18" customHeight="1">
      <c r="A125" s="63" t="str">
        <f>'[1]KQKD chi tiet'!A94</f>
        <v>10.</v>
      </c>
      <c r="B125" s="64" t="str">
        <f>'[1]KQKD chi tiet'!B94</f>
        <v>Chi phÝ kh¸c</v>
      </c>
      <c r="C125" s="65">
        <f>'[1]KQKD chi tiet'!C94</f>
        <v>32</v>
      </c>
      <c r="D125" s="66"/>
      <c r="E125" s="65"/>
      <c r="F125" s="66">
        <f>'[1]KQKD chi tiet'!D94</f>
        <v>66074387</v>
      </c>
      <c r="G125" s="67">
        <f t="shared" si="7"/>
        <v>66074387</v>
      </c>
    </row>
    <row r="126" spans="1:7" ht="18" customHeight="1">
      <c r="A126" s="63" t="str">
        <f>'[1]KQKD chi tiet'!A95</f>
        <v>11.</v>
      </c>
      <c r="B126" s="64" t="str">
        <f>'[1]KQKD chi tiet'!B95</f>
        <v>Lîi nhuËn kh¸c (40=31-32)</v>
      </c>
      <c r="C126" s="65">
        <f>'[1]KQKD chi tiet'!C95</f>
        <v>40</v>
      </c>
      <c r="D126" s="66">
        <f>D124-D125</f>
        <v>41618954</v>
      </c>
      <c r="E126" s="65"/>
      <c r="F126" s="66">
        <f>'[1]KQKD chi tiet'!D95</f>
        <v>-17833303</v>
      </c>
      <c r="G126" s="67">
        <f t="shared" si="7"/>
        <v>23785651</v>
      </c>
    </row>
    <row r="127" spans="1:7" ht="18" customHeight="1">
      <c r="A127" s="63" t="str">
        <f>'[1]KQKD chi tiet'!A96</f>
        <v>12.</v>
      </c>
      <c r="B127" s="64" t="str">
        <f>'[1]KQKD chi tiet'!B96</f>
        <v>Tæng lîi nhuËn tr­íc thuÕ (50=30+40)</v>
      </c>
      <c r="C127" s="65">
        <f>'[1]KQKD chi tiet'!C96</f>
        <v>50</v>
      </c>
      <c r="D127" s="66">
        <f>D123+D126</f>
        <v>92627443</v>
      </c>
      <c r="E127" s="65"/>
      <c r="F127" s="66">
        <f>'[1]KQKD chi tiet'!D96</f>
        <v>266105986</v>
      </c>
      <c r="G127" s="67">
        <f t="shared" si="7"/>
        <v>358733429</v>
      </c>
    </row>
    <row r="128" spans="1:7" ht="18" customHeight="1">
      <c r="A128" s="63" t="str">
        <f>'[1]KQKD chi tiet'!A97</f>
        <v>13.</v>
      </c>
      <c r="B128" s="64" t="str">
        <f>'[1]KQKD chi tiet'!B97</f>
        <v>ThuÕ thu nhËp doanh nghiÖp ph¶i nép</v>
      </c>
      <c r="C128" s="65">
        <f>'[1]KQKD chi tiet'!C97</f>
        <v>51</v>
      </c>
      <c r="D128" s="66"/>
      <c r="E128" s="65"/>
      <c r="F128" s="66">
        <f>'[1]KQKD chi tiet'!D97</f>
        <v>0</v>
      </c>
      <c r="G128" s="67">
        <f t="shared" si="7"/>
        <v>0</v>
      </c>
    </row>
    <row r="129" spans="1:7" ht="18" customHeight="1">
      <c r="A129" s="63" t="str">
        <f>'[1]KQKD chi tiet'!A98</f>
        <v>14.</v>
      </c>
      <c r="B129" s="64" t="str">
        <f>'[1]KQKD chi tiet'!B98</f>
        <v>Lîi nhuËn sau thuÕ (60=50-51)</v>
      </c>
      <c r="C129" s="65">
        <f>'[1]KQKD chi tiet'!C98</f>
        <v>60</v>
      </c>
      <c r="D129" s="66">
        <f>D127-D128</f>
        <v>92627443</v>
      </c>
      <c r="E129" s="65"/>
      <c r="F129" s="66">
        <f>'[1]KQKD chi tiet'!D98</f>
        <v>266105986</v>
      </c>
      <c r="G129" s="67">
        <f t="shared" si="7"/>
        <v>358733429</v>
      </c>
    </row>
    <row r="130" spans="1:12" ht="18" customHeight="1" thickBot="1">
      <c r="A130" s="71"/>
      <c r="B130" s="72"/>
      <c r="C130" s="72"/>
      <c r="D130" s="73" t="e">
        <f>#REF!</f>
        <v>#REF!</v>
      </c>
      <c r="E130" s="74"/>
      <c r="F130" s="75"/>
      <c r="G130" s="76"/>
      <c r="J130" s="95"/>
      <c r="K130" s="95"/>
      <c r="L130" s="95"/>
    </row>
    <row r="131" spans="1:7" ht="15" thickTop="1">
      <c r="A131" s="77"/>
      <c r="B131" s="78"/>
      <c r="C131" s="78"/>
      <c r="D131" s="21"/>
      <c r="E131" s="78"/>
      <c r="F131" s="79"/>
      <c r="G131" s="80"/>
    </row>
    <row r="132" spans="1:7" ht="14.25">
      <c r="A132" s="77"/>
      <c r="B132" s="78"/>
      <c r="C132" s="78"/>
      <c r="D132" s="21"/>
      <c r="E132" s="78"/>
      <c r="F132" s="79" t="s">
        <v>31</v>
      </c>
      <c r="G132" s="80"/>
    </row>
    <row r="133" spans="1:7" s="96" customFormat="1" ht="15.75">
      <c r="A133" s="81"/>
      <c r="B133" s="82" t="s">
        <v>17</v>
      </c>
      <c r="C133" s="82" t="s">
        <v>18</v>
      </c>
      <c r="D133" s="83"/>
      <c r="E133" s="82"/>
      <c r="F133" s="84" t="s">
        <v>26</v>
      </c>
      <c r="G133" s="85"/>
    </row>
    <row r="134" spans="1:7" ht="14.25">
      <c r="A134" s="19"/>
      <c r="B134" s="86"/>
      <c r="C134" s="86"/>
      <c r="D134" s="20"/>
      <c r="E134" s="86"/>
      <c r="F134" s="14"/>
      <c r="G134" s="87"/>
    </row>
    <row r="135" spans="1:7" ht="14.25">
      <c r="A135" s="19"/>
      <c r="B135" s="86"/>
      <c r="C135" s="86"/>
      <c r="D135" s="20"/>
      <c r="E135" s="86"/>
      <c r="F135" s="14"/>
      <c r="G135" s="87"/>
    </row>
    <row r="136" spans="1:7" ht="14.25">
      <c r="A136" s="19"/>
      <c r="B136" s="86"/>
      <c r="C136" s="86"/>
      <c r="D136" s="20"/>
      <c r="E136" s="86"/>
      <c r="F136" s="14"/>
      <c r="G136" s="87"/>
    </row>
    <row r="137" spans="1:7" ht="14.25">
      <c r="A137" s="19"/>
      <c r="B137" s="86"/>
      <c r="C137" s="86"/>
      <c r="D137" s="20"/>
      <c r="E137" s="86"/>
      <c r="F137" s="14"/>
      <c r="G137" s="87"/>
    </row>
    <row r="138" spans="1:7" ht="14.25">
      <c r="A138" s="19"/>
      <c r="B138" s="86"/>
      <c r="C138" s="86"/>
      <c r="D138" s="20"/>
      <c r="E138" s="86"/>
      <c r="F138" s="14"/>
      <c r="G138" s="87"/>
    </row>
    <row r="139" spans="1:7" s="97" customFormat="1" ht="15">
      <c r="A139" s="88"/>
      <c r="B139" s="89" t="s">
        <v>27</v>
      </c>
      <c r="C139" s="89" t="s">
        <v>28</v>
      </c>
      <c r="D139" s="90"/>
      <c r="E139" s="89"/>
      <c r="F139" s="91" t="s">
        <v>29</v>
      </c>
      <c r="G139" s="92"/>
    </row>
    <row r="140" spans="1:7" s="97" customFormat="1" ht="15">
      <c r="A140" s="22"/>
      <c r="B140" s="98"/>
      <c r="C140" s="98"/>
      <c r="D140" s="99"/>
      <c r="E140" s="98"/>
      <c r="F140" s="18"/>
      <c r="G140" s="100"/>
    </row>
    <row r="141" spans="1:7" s="97" customFormat="1" ht="15">
      <c r="A141" s="22"/>
      <c r="B141" s="98"/>
      <c r="C141" s="98"/>
      <c r="D141" s="99"/>
      <c r="E141" s="98"/>
      <c r="F141" s="18"/>
      <c r="G141" s="100"/>
    </row>
    <row r="142" spans="1:7" s="97" customFormat="1" ht="15">
      <c r="A142" s="22"/>
      <c r="B142" s="98"/>
      <c r="C142" s="98"/>
      <c r="D142" s="99"/>
      <c r="E142" s="98"/>
      <c r="F142" s="18"/>
      <c r="G142" s="100"/>
    </row>
    <row r="143" spans="1:7" s="97" customFormat="1" ht="15">
      <c r="A143" s="22"/>
      <c r="B143" s="98"/>
      <c r="C143" s="98"/>
      <c r="D143" s="99"/>
      <c r="E143" s="98"/>
      <c r="F143" s="18"/>
      <c r="G143" s="100"/>
    </row>
    <row r="144" spans="1:7" s="97" customFormat="1" ht="15">
      <c r="A144" s="22"/>
      <c r="B144" s="98"/>
      <c r="C144" s="98"/>
      <c r="D144" s="99"/>
      <c r="E144" s="98"/>
      <c r="F144" s="18"/>
      <c r="G144" s="100"/>
    </row>
    <row r="145" spans="1:7" s="97" customFormat="1" ht="15">
      <c r="A145" s="22"/>
      <c r="B145" s="98"/>
      <c r="C145" s="98"/>
      <c r="D145" s="99"/>
      <c r="E145" s="98"/>
      <c r="F145" s="18"/>
      <c r="G145" s="100"/>
    </row>
  </sheetData>
  <mergeCells count="3">
    <mergeCell ref="D3:G3"/>
    <mergeCell ref="C34:D34"/>
    <mergeCell ref="C40:D4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workbookViewId="0" topLeftCell="A61">
      <selection activeCell="F73" sqref="F73:G73"/>
    </sheetView>
  </sheetViews>
  <sheetFormatPr defaultColWidth="9.140625" defaultRowHeight="12.75"/>
  <cols>
    <col min="1" max="1" width="5.28125" style="129" customWidth="1"/>
    <col min="2" max="2" width="19.57421875" style="129" customWidth="1"/>
    <col min="3" max="3" width="34.00390625" style="129" customWidth="1"/>
    <col min="4" max="4" width="10.28125" style="129" customWidth="1"/>
    <col min="5" max="5" width="10.421875" style="129" customWidth="1"/>
    <col min="6" max="6" width="10.28125" style="129" customWidth="1"/>
    <col min="7" max="7" width="11.140625" style="129" customWidth="1"/>
    <col min="8" max="8" width="19.8515625" style="129" customWidth="1"/>
    <col min="9" max="9" width="24.7109375" style="129" customWidth="1"/>
    <col min="10" max="11" width="19.140625" style="129" customWidth="1"/>
    <col min="12" max="16384" width="10.28125" style="129" customWidth="1"/>
  </cols>
  <sheetData>
    <row r="1" s="102" customFormat="1" ht="18" customHeight="1">
      <c r="A1" s="101" t="s">
        <v>2</v>
      </c>
    </row>
    <row r="2" s="102" customFormat="1" ht="18" customHeight="1">
      <c r="A2" s="103" t="s">
        <v>32</v>
      </c>
    </row>
    <row r="3" s="102" customFormat="1" ht="18" customHeight="1">
      <c r="A3" s="103" t="s">
        <v>33</v>
      </c>
    </row>
    <row r="4" s="102" customFormat="1" ht="18" customHeight="1"/>
    <row r="5" s="102" customFormat="1" ht="18" customHeight="1">
      <c r="A5" s="104" t="s">
        <v>34</v>
      </c>
    </row>
    <row r="6" spans="1:8" s="102" customFormat="1" ht="18" customHeight="1">
      <c r="A6" s="105" t="s">
        <v>35</v>
      </c>
      <c r="B6" s="105"/>
      <c r="C6" s="105"/>
      <c r="D6" s="105"/>
      <c r="E6" s="105"/>
      <c r="F6" s="105"/>
      <c r="G6" s="105"/>
      <c r="H6" s="106"/>
    </row>
    <row r="7" spans="1:8" s="102" customFormat="1" ht="18" customHeight="1">
      <c r="A7" s="107" t="s">
        <v>36</v>
      </c>
      <c r="B7" s="107"/>
      <c r="C7" s="107"/>
      <c r="D7" s="107"/>
      <c r="E7" s="107"/>
      <c r="F7" s="107"/>
      <c r="G7" s="107"/>
      <c r="H7" s="108"/>
    </row>
    <row r="8" s="102" customFormat="1" ht="18" customHeight="1">
      <c r="A8" s="104" t="s">
        <v>37</v>
      </c>
    </row>
    <row r="9" spans="1:7" s="102" customFormat="1" ht="18" customHeight="1">
      <c r="A9" s="109" t="s">
        <v>38</v>
      </c>
      <c r="B9" s="110" t="s">
        <v>39</v>
      </c>
      <c r="C9" s="111"/>
      <c r="D9" s="110" t="s">
        <v>40</v>
      </c>
      <c r="E9" s="111"/>
      <c r="F9" s="110" t="s">
        <v>41</v>
      </c>
      <c r="G9" s="111"/>
    </row>
    <row r="10" spans="1:7" s="102" customFormat="1" ht="18" customHeight="1">
      <c r="A10" s="112"/>
      <c r="B10" s="113"/>
      <c r="C10" s="114"/>
      <c r="D10" s="113"/>
      <c r="E10" s="114"/>
      <c r="F10" s="113"/>
      <c r="G10" s="114"/>
    </row>
    <row r="11" spans="1:7" s="102" customFormat="1" ht="19.5" customHeight="1">
      <c r="A11" s="115" t="s">
        <v>42</v>
      </c>
      <c r="B11" s="116" t="s">
        <v>43</v>
      </c>
      <c r="C11" s="116"/>
      <c r="D11" s="117">
        <f>SUM(D12:E17)</f>
        <v>42237506311</v>
      </c>
      <c r="E11" s="117"/>
      <c r="F11" s="117">
        <f>SUM(F12:G17)</f>
        <v>64485835635</v>
      </c>
      <c r="G11" s="117"/>
    </row>
    <row r="12" spans="1:7" s="102" customFormat="1" ht="19.5" customHeight="1">
      <c r="A12" s="118">
        <v>1</v>
      </c>
      <c r="B12" s="119" t="s">
        <v>44</v>
      </c>
      <c r="C12" s="119"/>
      <c r="D12" s="120">
        <v>367245824</v>
      </c>
      <c r="E12" s="120"/>
      <c r="F12" s="120">
        <v>2734457176</v>
      </c>
      <c r="G12" s="120"/>
    </row>
    <row r="13" spans="1:7" s="102" customFormat="1" ht="19.5" customHeight="1">
      <c r="A13" s="118">
        <v>2</v>
      </c>
      <c r="B13" s="119" t="s">
        <v>45</v>
      </c>
      <c r="C13" s="119"/>
      <c r="D13" s="120"/>
      <c r="E13" s="120"/>
      <c r="F13" s="120"/>
      <c r="G13" s="120"/>
    </row>
    <row r="14" spans="1:7" s="102" customFormat="1" ht="19.5" customHeight="1">
      <c r="A14" s="118">
        <v>3</v>
      </c>
      <c r="B14" s="119" t="s">
        <v>46</v>
      </c>
      <c r="C14" s="119"/>
      <c r="D14" s="120">
        <v>14137790364</v>
      </c>
      <c r="E14" s="120"/>
      <c r="F14" s="120">
        <v>30496629288</v>
      </c>
      <c r="G14" s="120"/>
    </row>
    <row r="15" spans="1:7" s="102" customFormat="1" ht="19.5" customHeight="1">
      <c r="A15" s="118">
        <v>4</v>
      </c>
      <c r="B15" s="119" t="s">
        <v>47</v>
      </c>
      <c r="C15" s="119"/>
      <c r="D15" s="120">
        <v>23812107610</v>
      </c>
      <c r="E15" s="120"/>
      <c r="F15" s="120">
        <v>16133401846</v>
      </c>
      <c r="G15" s="120"/>
    </row>
    <row r="16" spans="1:7" s="102" customFormat="1" ht="19.5" customHeight="1">
      <c r="A16" s="118">
        <v>5</v>
      </c>
      <c r="B16" s="119" t="s">
        <v>48</v>
      </c>
      <c r="C16" s="119"/>
      <c r="D16" s="120"/>
      <c r="E16" s="120"/>
      <c r="F16" s="120"/>
      <c r="G16" s="120"/>
    </row>
    <row r="17" spans="1:7" s="102" customFormat="1" ht="19.5" customHeight="1">
      <c r="A17" s="118">
        <v>6</v>
      </c>
      <c r="B17" s="119" t="s">
        <v>49</v>
      </c>
      <c r="C17" s="119"/>
      <c r="D17" s="120">
        <v>3920362513</v>
      </c>
      <c r="E17" s="120"/>
      <c r="F17" s="120">
        <v>15121347325</v>
      </c>
      <c r="G17" s="120"/>
    </row>
    <row r="18" spans="1:7" s="102" customFormat="1" ht="19.5" customHeight="1">
      <c r="A18" s="118" t="s">
        <v>50</v>
      </c>
      <c r="B18" s="121" t="s">
        <v>51</v>
      </c>
      <c r="C18" s="121"/>
      <c r="D18" s="122">
        <f>+D19+D20+D25+D26+D27</f>
        <v>5232662175</v>
      </c>
      <c r="E18" s="122"/>
      <c r="F18" s="122">
        <f>+F19+F20+F25+F26+F27</f>
        <v>5715882821</v>
      </c>
      <c r="G18" s="122"/>
    </row>
    <row r="19" spans="1:7" s="102" customFormat="1" ht="19.5" customHeight="1">
      <c r="A19" s="118">
        <v>1</v>
      </c>
      <c r="B19" s="119" t="s">
        <v>52</v>
      </c>
      <c r="C19" s="119"/>
      <c r="D19" s="120"/>
      <c r="E19" s="120"/>
      <c r="F19" s="120"/>
      <c r="G19" s="120"/>
    </row>
    <row r="20" spans="1:7" s="102" customFormat="1" ht="19.5" customHeight="1">
      <c r="A20" s="118">
        <v>2</v>
      </c>
      <c r="B20" s="119" t="s">
        <v>53</v>
      </c>
      <c r="C20" s="119"/>
      <c r="D20" s="120">
        <f>SUM(D21:E24)</f>
        <v>4232662175</v>
      </c>
      <c r="E20" s="120"/>
      <c r="F20" s="120">
        <f>SUM(F21:G24)</f>
        <v>3815882821</v>
      </c>
      <c r="G20" s="120"/>
    </row>
    <row r="21" spans="1:7" s="102" customFormat="1" ht="19.5" customHeight="1">
      <c r="A21" s="118"/>
      <c r="B21" s="123" t="s">
        <v>54</v>
      </c>
      <c r="C21" s="123"/>
      <c r="D21" s="120">
        <v>3494662183</v>
      </c>
      <c r="E21" s="120"/>
      <c r="F21" s="120">
        <v>3054285295</v>
      </c>
      <c r="G21" s="120"/>
    </row>
    <row r="22" spans="1:7" s="102" customFormat="1" ht="19.5" customHeight="1">
      <c r="A22" s="118"/>
      <c r="B22" s="123" t="s">
        <v>55</v>
      </c>
      <c r="C22" s="123"/>
      <c r="D22" s="120">
        <v>737999992</v>
      </c>
      <c r="E22" s="120"/>
      <c r="F22" s="120">
        <v>710666656</v>
      </c>
      <c r="G22" s="120"/>
    </row>
    <row r="23" spans="1:7" s="102" customFormat="1" ht="19.5" customHeight="1">
      <c r="A23" s="118"/>
      <c r="B23" s="123" t="s">
        <v>56</v>
      </c>
      <c r="C23" s="123"/>
      <c r="D23" s="120"/>
      <c r="E23" s="120"/>
      <c r="F23" s="120"/>
      <c r="G23" s="120"/>
    </row>
    <row r="24" spans="1:7" s="102" customFormat="1" ht="19.5" customHeight="1">
      <c r="A24" s="118"/>
      <c r="B24" s="123" t="s">
        <v>57</v>
      </c>
      <c r="C24" s="123"/>
      <c r="D24" s="120"/>
      <c r="E24" s="120"/>
      <c r="F24" s="120">
        <v>50930870</v>
      </c>
      <c r="G24" s="120"/>
    </row>
    <row r="25" spans="1:7" s="102" customFormat="1" ht="19.5" customHeight="1">
      <c r="A25" s="118">
        <v>3</v>
      </c>
      <c r="B25" s="119" t="s">
        <v>58</v>
      </c>
      <c r="C25" s="119"/>
      <c r="D25" s="120"/>
      <c r="E25" s="120"/>
      <c r="F25" s="120"/>
      <c r="G25" s="120"/>
    </row>
    <row r="26" spans="1:7" s="125" customFormat="1" ht="19.5" customHeight="1">
      <c r="A26" s="124">
        <v>4</v>
      </c>
      <c r="B26" s="119" t="s">
        <v>45</v>
      </c>
      <c r="C26" s="119"/>
      <c r="D26" s="120"/>
      <c r="E26" s="120"/>
      <c r="F26" s="120"/>
      <c r="G26" s="120"/>
    </row>
    <row r="27" spans="1:7" s="125" customFormat="1" ht="19.5" customHeight="1">
      <c r="A27" s="124">
        <v>5</v>
      </c>
      <c r="B27" s="119" t="s">
        <v>59</v>
      </c>
      <c r="C27" s="119"/>
      <c r="D27" s="120">
        <v>1000000000</v>
      </c>
      <c r="E27" s="120"/>
      <c r="F27" s="120">
        <v>1900000000</v>
      </c>
      <c r="G27" s="120"/>
    </row>
    <row r="28" spans="1:9" s="125" customFormat="1" ht="19.5" customHeight="1">
      <c r="A28" s="124" t="s">
        <v>60</v>
      </c>
      <c r="B28" s="126" t="s">
        <v>61</v>
      </c>
      <c r="C28" s="126"/>
      <c r="D28" s="122">
        <f>+D11+D18</f>
        <v>47470168486</v>
      </c>
      <c r="E28" s="122"/>
      <c r="F28" s="122">
        <f>+F11+F18</f>
        <v>70201718456</v>
      </c>
      <c r="G28" s="122"/>
      <c r="H28" s="127"/>
      <c r="I28" s="127"/>
    </row>
    <row r="29" spans="1:7" s="125" customFormat="1" ht="19.5" customHeight="1">
      <c r="A29" s="124" t="s">
        <v>62</v>
      </c>
      <c r="B29" s="121" t="s">
        <v>63</v>
      </c>
      <c r="C29" s="121"/>
      <c r="D29" s="122">
        <f>SUM(D30:E31)</f>
        <v>41053077914</v>
      </c>
      <c r="E29" s="122"/>
      <c r="F29" s="122">
        <f>SUM(F30:G31)</f>
        <v>38948135218</v>
      </c>
      <c r="G29" s="122"/>
    </row>
    <row r="30" spans="1:9" s="125" customFormat="1" ht="19.5" customHeight="1">
      <c r="A30" s="124">
        <v>1</v>
      </c>
      <c r="B30" s="119" t="s">
        <v>64</v>
      </c>
      <c r="C30" s="119"/>
      <c r="D30" s="120">
        <v>41042312432</v>
      </c>
      <c r="E30" s="120"/>
      <c r="F30" s="120">
        <v>38937369736</v>
      </c>
      <c r="G30" s="120"/>
      <c r="H30" s="120">
        <v>39103349570</v>
      </c>
      <c r="I30" s="120"/>
    </row>
    <row r="31" spans="1:7" s="125" customFormat="1" ht="19.5" customHeight="1">
      <c r="A31" s="124">
        <v>2</v>
      </c>
      <c r="B31" s="119" t="s">
        <v>65</v>
      </c>
      <c r="C31" s="119"/>
      <c r="D31" s="120">
        <v>10765482</v>
      </c>
      <c r="E31" s="120"/>
      <c r="F31" s="120">
        <v>10765482</v>
      </c>
      <c r="G31" s="120"/>
    </row>
    <row r="32" spans="1:9" ht="19.5" customHeight="1">
      <c r="A32" s="128" t="s">
        <v>66</v>
      </c>
      <c r="B32" s="121" t="s">
        <v>67</v>
      </c>
      <c r="C32" s="121"/>
      <c r="D32" s="122">
        <f>+D33+D43</f>
        <v>6417090572</v>
      </c>
      <c r="E32" s="122"/>
      <c r="F32" s="122">
        <f>+F33+F43</f>
        <v>31253583237.86</v>
      </c>
      <c r="G32" s="122"/>
      <c r="I32" s="130"/>
    </row>
    <row r="33" spans="1:10" ht="19.5" customHeight="1">
      <c r="A33" s="128">
        <v>1</v>
      </c>
      <c r="B33" s="131" t="s">
        <v>68</v>
      </c>
      <c r="C33" s="131"/>
      <c r="D33" s="122">
        <f>SUM(D34:E42)</f>
        <v>5948288802</v>
      </c>
      <c r="E33" s="122"/>
      <c r="F33" s="122">
        <f>SUM(F34:G42)</f>
        <v>30592403098.86</v>
      </c>
      <c r="G33" s="122"/>
      <c r="H33" s="132"/>
      <c r="I33" s="132"/>
      <c r="J33" s="130"/>
    </row>
    <row r="34" spans="1:10" ht="19.5" customHeight="1">
      <c r="A34" s="128"/>
      <c r="B34" s="123" t="s">
        <v>69</v>
      </c>
      <c r="C34" s="123"/>
      <c r="D34" s="120">
        <v>5000000000</v>
      </c>
      <c r="E34" s="120"/>
      <c r="F34" s="120">
        <v>25000000000</v>
      </c>
      <c r="G34" s="120"/>
      <c r="J34" s="132"/>
    </row>
    <row r="35" spans="1:11" ht="19.5" customHeight="1">
      <c r="A35" s="128"/>
      <c r="B35" s="123" t="s">
        <v>70</v>
      </c>
      <c r="C35" s="123"/>
      <c r="D35" s="120"/>
      <c r="E35" s="120"/>
      <c r="F35" s="120"/>
      <c r="G35" s="120"/>
      <c r="K35" s="133"/>
    </row>
    <row r="36" spans="1:7" ht="19.5" customHeight="1">
      <c r="A36" s="128"/>
      <c r="B36" s="123" t="s">
        <v>71</v>
      </c>
      <c r="C36" s="123"/>
      <c r="D36" s="120"/>
      <c r="E36" s="120"/>
      <c r="F36" s="120"/>
      <c r="G36" s="120"/>
    </row>
    <row r="37" spans="1:11" ht="19.5" customHeight="1">
      <c r="A37" s="128"/>
      <c r="B37" s="123" t="s">
        <v>72</v>
      </c>
      <c r="C37" s="123"/>
      <c r="D37" s="120"/>
      <c r="E37" s="120"/>
      <c r="F37" s="120"/>
      <c r="G37" s="120"/>
      <c r="K37" s="130"/>
    </row>
    <row r="38" spans="1:11" ht="19.5" customHeight="1">
      <c r="A38" s="128"/>
      <c r="B38" s="123" t="s">
        <v>73</v>
      </c>
      <c r="C38" s="123"/>
      <c r="D38" s="120"/>
      <c r="E38" s="120"/>
      <c r="F38" s="120"/>
      <c r="G38" s="120"/>
      <c r="K38" s="132"/>
    </row>
    <row r="39" spans="1:7" ht="19.5" customHeight="1">
      <c r="A39" s="128"/>
      <c r="B39" s="123" t="s">
        <v>74</v>
      </c>
      <c r="C39" s="123"/>
      <c r="D39" s="120"/>
      <c r="E39" s="120"/>
      <c r="F39" s="120"/>
      <c r="G39" s="120"/>
    </row>
    <row r="40" spans="1:7" ht="19.5" customHeight="1">
      <c r="A40" s="128"/>
      <c r="B40" s="123" t="s">
        <v>75</v>
      </c>
      <c r="C40" s="123"/>
      <c r="D40" s="120"/>
      <c r="E40" s="120"/>
      <c r="F40" s="120"/>
      <c r="G40" s="120"/>
    </row>
    <row r="41" spans="1:7" ht="19.5" customHeight="1">
      <c r="A41" s="128"/>
      <c r="B41" s="123" t="s">
        <v>76</v>
      </c>
      <c r="C41" s="123"/>
      <c r="D41" s="120">
        <v>948288802</v>
      </c>
      <c r="E41" s="120"/>
      <c r="F41" s="120">
        <f>'[1]KQKD TH'!G30</f>
        <v>5592403098.86</v>
      </c>
      <c r="G41" s="120"/>
    </row>
    <row r="42" spans="1:7" ht="19.5" customHeight="1">
      <c r="A42" s="128"/>
      <c r="B42" s="123" t="s">
        <v>77</v>
      </c>
      <c r="C42" s="123"/>
      <c r="D42" s="120"/>
      <c r="E42" s="120"/>
      <c r="F42" s="120"/>
      <c r="G42" s="120"/>
    </row>
    <row r="43" spans="1:7" s="137" customFormat="1" ht="19.5" customHeight="1">
      <c r="A43" s="134">
        <v>2</v>
      </c>
      <c r="B43" s="131" t="s">
        <v>78</v>
      </c>
      <c r="C43" s="131"/>
      <c r="D43" s="135">
        <f>SUM(D44:E48)</f>
        <v>468801770</v>
      </c>
      <c r="E43" s="136"/>
      <c r="F43" s="135">
        <f>SUM(F44:G48)</f>
        <v>661180139</v>
      </c>
      <c r="G43" s="136"/>
    </row>
    <row r="44" spans="1:7" ht="19.5" customHeight="1">
      <c r="A44" s="128"/>
      <c r="B44" s="123" t="s">
        <v>79</v>
      </c>
      <c r="C44" s="123"/>
      <c r="D44" s="138">
        <v>11492957</v>
      </c>
      <c r="E44" s="138"/>
      <c r="F44" s="139">
        <v>52269376</v>
      </c>
      <c r="G44" s="139"/>
    </row>
    <row r="45" spans="1:7" ht="19.5" customHeight="1">
      <c r="A45" s="128"/>
      <c r="B45" s="123" t="s">
        <v>80</v>
      </c>
      <c r="C45" s="123"/>
      <c r="D45" s="138">
        <v>413439149</v>
      </c>
      <c r="E45" s="138"/>
      <c r="F45" s="139">
        <f>494991985</f>
        <v>494991985</v>
      </c>
      <c r="G45" s="139"/>
    </row>
    <row r="46" spans="1:7" ht="19.5" customHeight="1">
      <c r="A46" s="128"/>
      <c r="B46" s="123" t="s">
        <v>81</v>
      </c>
      <c r="C46" s="123"/>
      <c r="D46" s="138">
        <v>43869664</v>
      </c>
      <c r="E46" s="138"/>
      <c r="F46" s="139">
        <v>43869664</v>
      </c>
      <c r="G46" s="139"/>
    </row>
    <row r="47" spans="1:7" ht="19.5" customHeight="1">
      <c r="A47" s="128"/>
      <c r="B47" s="123" t="s">
        <v>82</v>
      </c>
      <c r="C47" s="123"/>
      <c r="D47" s="120"/>
      <c r="E47" s="120"/>
      <c r="F47" s="139">
        <v>70049114</v>
      </c>
      <c r="G47" s="139"/>
    </row>
    <row r="48" spans="1:9" ht="19.5" customHeight="1">
      <c r="A48" s="140"/>
      <c r="B48" s="141" t="s">
        <v>83</v>
      </c>
      <c r="C48" s="141"/>
      <c r="D48" s="142"/>
      <c r="E48" s="142"/>
      <c r="F48" s="142"/>
      <c r="G48" s="142"/>
      <c r="H48" s="132"/>
      <c r="I48" s="130"/>
    </row>
    <row r="49" spans="1:9" ht="19.5" customHeight="1">
      <c r="A49" s="143" t="s">
        <v>84</v>
      </c>
      <c r="B49" s="144" t="s">
        <v>85</v>
      </c>
      <c r="C49" s="144"/>
      <c r="D49" s="145">
        <f>+D29+D32</f>
        <v>47470168486</v>
      </c>
      <c r="E49" s="145"/>
      <c r="F49" s="145">
        <f>+F29+F32</f>
        <v>70201718455.86</v>
      </c>
      <c r="G49" s="145"/>
      <c r="H49" s="130"/>
      <c r="I49" s="132"/>
    </row>
    <row r="50" ht="12.75">
      <c r="I50" s="132"/>
    </row>
    <row r="51" spans="1:7" ht="12.75">
      <c r="A51" s="146"/>
      <c r="B51" s="146"/>
      <c r="C51" s="146"/>
      <c r="D51" s="146"/>
      <c r="E51" s="146"/>
      <c r="F51" s="146"/>
      <c r="G51" s="146"/>
    </row>
    <row r="52" spans="1:7" ht="12.75">
      <c r="A52" s="146"/>
      <c r="B52" s="146"/>
      <c r="C52" s="146"/>
      <c r="D52" s="146"/>
      <c r="E52" s="146"/>
      <c r="F52" s="146"/>
      <c r="G52" s="146"/>
    </row>
    <row r="53" spans="1:7" ht="12.75">
      <c r="A53" s="146"/>
      <c r="B53" s="146"/>
      <c r="C53" s="146"/>
      <c r="D53" s="146"/>
      <c r="E53" s="146"/>
      <c r="F53" s="146"/>
      <c r="G53" s="146"/>
    </row>
    <row r="54" spans="1:7" ht="12.75">
      <c r="A54" s="146"/>
      <c r="B54" s="146"/>
      <c r="C54" s="146"/>
      <c r="D54" s="146"/>
      <c r="E54" s="146"/>
      <c r="F54" s="146"/>
      <c r="G54" s="146"/>
    </row>
    <row r="55" spans="1:7" s="148" customFormat="1" ht="14.25">
      <c r="A55" s="147"/>
      <c r="B55" s="104" t="s">
        <v>86</v>
      </c>
      <c r="C55" s="147"/>
      <c r="D55" s="147"/>
      <c r="E55" s="147"/>
      <c r="F55" s="147"/>
      <c r="G55" s="147"/>
    </row>
    <row r="56" spans="1:7" ht="12.75">
      <c r="A56" s="146"/>
      <c r="B56" s="146"/>
      <c r="C56" s="146"/>
      <c r="D56" s="146"/>
      <c r="E56" s="146"/>
      <c r="F56" s="146"/>
      <c r="G56" s="146"/>
    </row>
    <row r="57" spans="1:7" ht="16.5" customHeight="1">
      <c r="A57" s="149" t="s">
        <v>87</v>
      </c>
      <c r="B57" s="150" t="s">
        <v>8</v>
      </c>
      <c r="C57" s="150"/>
      <c r="D57" s="150" t="s">
        <v>88</v>
      </c>
      <c r="E57" s="150"/>
      <c r="F57" s="150" t="s">
        <v>89</v>
      </c>
      <c r="G57" s="150"/>
    </row>
    <row r="58" spans="1:7" ht="16.5" customHeight="1">
      <c r="A58" s="151">
        <v>1</v>
      </c>
      <c r="B58" s="152" t="s">
        <v>90</v>
      </c>
      <c r="C58" s="152"/>
      <c r="D58" s="153">
        <v>2973581913</v>
      </c>
      <c r="E58" s="153"/>
      <c r="F58" s="153">
        <v>27558169724</v>
      </c>
      <c r="G58" s="153"/>
    </row>
    <row r="59" spans="1:7" ht="16.5" customHeight="1">
      <c r="A59" s="154">
        <v>2</v>
      </c>
      <c r="B59" s="155" t="s">
        <v>91</v>
      </c>
      <c r="C59" s="155"/>
      <c r="D59" s="156">
        <v>28800000</v>
      </c>
      <c r="E59" s="156"/>
      <c r="F59" s="156">
        <v>532833868</v>
      </c>
      <c r="G59" s="156"/>
    </row>
    <row r="60" spans="1:7" ht="16.5" customHeight="1">
      <c r="A60" s="154">
        <v>3</v>
      </c>
      <c r="B60" s="155" t="s">
        <v>92</v>
      </c>
      <c r="C60" s="155"/>
      <c r="D60" s="156">
        <f>D58-D59</f>
        <v>2944781913</v>
      </c>
      <c r="E60" s="156"/>
      <c r="F60" s="156">
        <f>F58-F59</f>
        <v>27025335856</v>
      </c>
      <c r="G60" s="156"/>
    </row>
    <row r="61" spans="1:7" ht="16.5" customHeight="1">
      <c r="A61" s="154">
        <v>4</v>
      </c>
      <c r="B61" s="155" t="s">
        <v>93</v>
      </c>
      <c r="C61" s="155"/>
      <c r="D61" s="156">
        <v>1096552199</v>
      </c>
      <c r="E61" s="156"/>
      <c r="F61" s="156">
        <v>22124485552</v>
      </c>
      <c r="G61" s="156"/>
    </row>
    <row r="62" spans="1:7" ht="16.5" customHeight="1">
      <c r="A62" s="154">
        <v>5</v>
      </c>
      <c r="B62" s="155" t="s">
        <v>94</v>
      </c>
      <c r="C62" s="155"/>
      <c r="D62" s="156">
        <v>1848229714</v>
      </c>
      <c r="E62" s="156"/>
      <c r="F62" s="156">
        <v>4900850304</v>
      </c>
      <c r="G62" s="156"/>
    </row>
    <row r="63" spans="1:7" ht="16.5" customHeight="1">
      <c r="A63" s="154">
        <v>6</v>
      </c>
      <c r="B63" s="155" t="s">
        <v>95</v>
      </c>
      <c r="C63" s="155"/>
      <c r="D63" s="156">
        <v>213530508</v>
      </c>
      <c r="E63" s="156"/>
      <c r="F63" s="156">
        <v>2111280522</v>
      </c>
      <c r="G63" s="156"/>
    </row>
    <row r="64" spans="1:7" ht="16.5" customHeight="1">
      <c r="A64" s="154">
        <v>7</v>
      </c>
      <c r="B64" s="155" t="s">
        <v>96</v>
      </c>
      <c r="C64" s="155"/>
      <c r="D64" s="156">
        <v>84264215</v>
      </c>
      <c r="E64" s="156"/>
      <c r="F64" s="156">
        <v>222900855</v>
      </c>
      <c r="G64" s="156"/>
    </row>
    <row r="65" spans="1:7" ht="16.5" customHeight="1">
      <c r="A65" s="154">
        <v>8</v>
      </c>
      <c r="B65" s="155" t="s">
        <v>97</v>
      </c>
      <c r="C65" s="155"/>
      <c r="D65" s="156"/>
      <c r="E65" s="156"/>
      <c r="F65" s="156"/>
      <c r="G65" s="156"/>
    </row>
    <row r="66" spans="1:7" ht="16.5" customHeight="1">
      <c r="A66" s="154">
        <v>9</v>
      </c>
      <c r="B66" s="155" t="s">
        <v>98</v>
      </c>
      <c r="C66" s="155"/>
      <c r="D66" s="156">
        <v>592351356</v>
      </c>
      <c r="E66" s="156"/>
      <c r="F66" s="156">
        <v>2143273407</v>
      </c>
      <c r="G66" s="156"/>
    </row>
    <row r="67" spans="1:7" ht="16.5" customHeight="1">
      <c r="A67" s="154">
        <v>10</v>
      </c>
      <c r="B67" s="155" t="s">
        <v>99</v>
      </c>
      <c r="C67" s="155"/>
      <c r="D67" s="156">
        <v>1385144651</v>
      </c>
      <c r="E67" s="156"/>
      <c r="F67" s="156">
        <v>4645956564</v>
      </c>
      <c r="G67" s="156"/>
    </row>
    <row r="68" spans="1:7" ht="16.5" customHeight="1">
      <c r="A68" s="154">
        <v>11</v>
      </c>
      <c r="B68" s="155" t="s">
        <v>100</v>
      </c>
      <c r="C68" s="155"/>
      <c r="D68" s="156"/>
      <c r="E68" s="156"/>
      <c r="F68" s="156">
        <v>2272727273</v>
      </c>
      <c r="G68" s="156"/>
    </row>
    <row r="69" spans="1:7" ht="16.5" customHeight="1">
      <c r="A69" s="154">
        <v>12</v>
      </c>
      <c r="B69" s="155" t="s">
        <v>101</v>
      </c>
      <c r="C69" s="155"/>
      <c r="D69" s="156"/>
      <c r="E69" s="156"/>
      <c r="F69" s="156">
        <v>415889536</v>
      </c>
      <c r="G69" s="156"/>
    </row>
    <row r="70" spans="1:7" ht="16.5" customHeight="1">
      <c r="A70" s="154">
        <v>13</v>
      </c>
      <c r="B70" s="155" t="s">
        <v>102</v>
      </c>
      <c r="C70" s="155"/>
      <c r="D70" s="156"/>
      <c r="E70" s="156"/>
      <c r="F70" s="156">
        <f>F68-F69</f>
        <v>1856837737</v>
      </c>
      <c r="G70" s="156"/>
    </row>
    <row r="71" spans="1:7" ht="16.5" customHeight="1">
      <c r="A71" s="154">
        <v>14</v>
      </c>
      <c r="B71" s="155" t="s">
        <v>103</v>
      </c>
      <c r="C71" s="155"/>
      <c r="D71" s="156">
        <v>1385144651</v>
      </c>
      <c r="E71" s="156"/>
      <c r="F71" s="156">
        <v>6502794301</v>
      </c>
      <c r="G71" s="156"/>
    </row>
    <row r="72" spans="1:7" ht="16.5" customHeight="1">
      <c r="A72" s="154">
        <v>15</v>
      </c>
      <c r="B72" s="155" t="s">
        <v>104</v>
      </c>
      <c r="C72" s="155"/>
      <c r="D72" s="156">
        <f>F72</f>
        <v>910391202.1400001</v>
      </c>
      <c r="E72" s="156"/>
      <c r="F72" s="156">
        <f>+F71*28%/2</f>
        <v>910391202.1400001</v>
      </c>
      <c r="G72" s="156"/>
    </row>
    <row r="73" spans="1:7" ht="16.5" customHeight="1">
      <c r="A73" s="154">
        <v>16</v>
      </c>
      <c r="B73" s="155" t="s">
        <v>105</v>
      </c>
      <c r="C73" s="155"/>
      <c r="D73" s="156">
        <f>D71-D72</f>
        <v>474753448.8599999</v>
      </c>
      <c r="E73" s="156"/>
      <c r="F73" s="156">
        <f>F71-F72</f>
        <v>5592403098.86</v>
      </c>
      <c r="G73" s="156"/>
    </row>
    <row r="74" spans="1:7" ht="16.5" customHeight="1">
      <c r="A74" s="157">
        <v>17</v>
      </c>
      <c r="B74" s="158" t="s">
        <v>106</v>
      </c>
      <c r="C74" s="158"/>
      <c r="D74" s="156"/>
      <c r="E74" s="156"/>
      <c r="F74" s="156"/>
      <c r="G74" s="156"/>
    </row>
    <row r="75" spans="1:7" ht="12.75">
      <c r="A75" s="146"/>
      <c r="B75" s="146"/>
      <c r="C75" s="146"/>
      <c r="D75" s="159" t="s">
        <v>107</v>
      </c>
      <c r="E75" s="159"/>
      <c r="F75" s="159"/>
      <c r="G75" s="159"/>
    </row>
    <row r="76" spans="1:7" ht="12.75">
      <c r="A76" s="146"/>
      <c r="B76" s="146"/>
      <c r="C76" s="146"/>
      <c r="D76" s="146"/>
      <c r="E76" s="146"/>
      <c r="F76" s="146"/>
      <c r="G76" s="146"/>
    </row>
    <row r="77" spans="1:7" ht="13.5">
      <c r="A77" s="146"/>
      <c r="B77" s="160" t="s">
        <v>108</v>
      </c>
      <c r="C77" s="146"/>
      <c r="D77" s="161" t="s">
        <v>109</v>
      </c>
      <c r="E77" s="161"/>
      <c r="F77" s="161"/>
      <c r="G77" s="161"/>
    </row>
    <row r="78" spans="1:7" ht="12.75">
      <c r="A78" s="146"/>
      <c r="B78" s="146"/>
      <c r="C78" s="146"/>
      <c r="D78" s="146"/>
      <c r="E78" s="146"/>
      <c r="F78" s="146"/>
      <c r="G78" s="146"/>
    </row>
    <row r="79" spans="1:7" ht="12.75">
      <c r="A79" s="146"/>
      <c r="B79" s="146"/>
      <c r="C79" s="146"/>
      <c r="D79" s="146"/>
      <c r="E79" s="146"/>
      <c r="F79" s="146"/>
      <c r="G79" s="146"/>
    </row>
    <row r="80" spans="1:7" ht="12.75">
      <c r="A80" s="146"/>
      <c r="B80" s="146"/>
      <c r="C80" s="146"/>
      <c r="D80" s="146"/>
      <c r="E80" s="146"/>
      <c r="F80" s="146"/>
      <c r="G80" s="146"/>
    </row>
    <row r="81" spans="1:7" ht="12.75">
      <c r="A81" s="146"/>
      <c r="B81" s="146"/>
      <c r="C81" s="146"/>
      <c r="D81" s="146"/>
      <c r="E81" s="146"/>
      <c r="F81" s="146"/>
      <c r="G81" s="146"/>
    </row>
    <row r="82" spans="1:7" s="165" customFormat="1" ht="17.25">
      <c r="A82" s="162"/>
      <c r="B82" s="162" t="s">
        <v>21</v>
      </c>
      <c r="C82" s="163" t="s">
        <v>110</v>
      </c>
      <c r="D82" s="164" t="s">
        <v>111</v>
      </c>
      <c r="E82" s="164"/>
      <c r="F82" s="164"/>
      <c r="G82" s="164"/>
    </row>
    <row r="83" spans="1:7" ht="12.75">
      <c r="A83" s="146"/>
      <c r="B83" s="146"/>
      <c r="C83" s="146"/>
      <c r="D83" s="146"/>
      <c r="E83" s="146"/>
      <c r="F83" s="146"/>
      <c r="G83" s="146"/>
    </row>
    <row r="84" spans="1:7" ht="12.75">
      <c r="A84" s="146"/>
      <c r="B84" s="146"/>
      <c r="C84" s="146"/>
      <c r="D84" s="146"/>
      <c r="E84" s="146"/>
      <c r="F84" s="146"/>
      <c r="G84" s="146"/>
    </row>
    <row r="85" spans="1:7" ht="12.75">
      <c r="A85" s="146"/>
      <c r="B85" s="146"/>
      <c r="C85" s="146"/>
      <c r="D85" s="146"/>
      <c r="E85" s="146"/>
      <c r="F85" s="146"/>
      <c r="G85" s="146"/>
    </row>
    <row r="86" spans="1:7" ht="12.75">
      <c r="A86" s="146"/>
      <c r="B86" s="146"/>
      <c r="C86" s="146"/>
      <c r="D86" s="146"/>
      <c r="E86" s="146"/>
      <c r="F86" s="146"/>
      <c r="G86" s="146"/>
    </row>
    <row r="87" spans="1:7" ht="12.75">
      <c r="A87" s="146"/>
      <c r="B87" s="146"/>
      <c r="C87" s="146"/>
      <c r="D87" s="146"/>
      <c r="E87" s="146"/>
      <c r="F87" s="146"/>
      <c r="G87" s="146"/>
    </row>
    <row r="88" spans="1:7" ht="12.75">
      <c r="A88" s="146"/>
      <c r="B88" s="146"/>
      <c r="C88" s="146"/>
      <c r="D88" s="146"/>
      <c r="E88" s="146"/>
      <c r="F88" s="146"/>
      <c r="G88" s="146"/>
    </row>
    <row r="89" spans="1:7" ht="12.75">
      <c r="A89" s="146"/>
      <c r="B89" s="166"/>
      <c r="C89" s="166"/>
      <c r="D89" s="166"/>
      <c r="E89" s="166"/>
      <c r="F89" s="166"/>
      <c r="G89" s="166"/>
    </row>
    <row r="90" spans="1:7" ht="12.75">
      <c r="A90" s="146"/>
      <c r="B90" s="146"/>
      <c r="C90" s="146"/>
      <c r="D90" s="146"/>
      <c r="E90" s="146"/>
      <c r="F90" s="146"/>
      <c r="G90" s="146"/>
    </row>
    <row r="91" spans="1:7" ht="12.75">
      <c r="A91" s="146"/>
      <c r="B91" s="146"/>
      <c r="C91" s="146"/>
      <c r="D91" s="146"/>
      <c r="E91" s="146"/>
      <c r="F91" s="146"/>
      <c r="G91" s="146"/>
    </row>
    <row r="92" spans="1:7" ht="12.75">
      <c r="A92" s="146"/>
      <c r="B92" s="146"/>
      <c r="C92" s="146"/>
      <c r="D92" s="146"/>
      <c r="E92" s="146"/>
      <c r="F92" s="146"/>
      <c r="G92" s="146"/>
    </row>
    <row r="93" spans="1:7" ht="12.75">
      <c r="A93" s="146"/>
      <c r="B93" s="146"/>
      <c r="C93" s="146"/>
      <c r="D93" s="146"/>
      <c r="E93" s="146"/>
      <c r="F93" s="146"/>
      <c r="G93" s="146"/>
    </row>
    <row r="94" spans="1:7" ht="12.75">
      <c r="A94" s="146"/>
      <c r="B94" s="146"/>
      <c r="C94" s="146"/>
      <c r="D94" s="146"/>
      <c r="E94" s="146"/>
      <c r="F94" s="146"/>
      <c r="G94" s="146"/>
    </row>
    <row r="95" spans="1:7" ht="12.75">
      <c r="A95" s="146"/>
      <c r="B95" s="146"/>
      <c r="C95" s="146"/>
      <c r="D95" s="146"/>
      <c r="E95" s="146"/>
      <c r="F95" s="146"/>
      <c r="G95" s="146"/>
    </row>
    <row r="96" spans="1:7" ht="12.75">
      <c r="A96" s="146"/>
      <c r="B96" s="146"/>
      <c r="C96" s="146"/>
      <c r="D96" s="146"/>
      <c r="E96" s="146"/>
      <c r="F96" s="146"/>
      <c r="G96" s="146"/>
    </row>
    <row r="97" spans="1:7" ht="12.75">
      <c r="A97" s="146"/>
      <c r="B97" s="146"/>
      <c r="C97" s="146"/>
      <c r="D97" s="146"/>
      <c r="E97" s="146"/>
      <c r="F97" s="146"/>
      <c r="G97" s="146"/>
    </row>
    <row r="98" spans="1:7" ht="12.75">
      <c r="A98" s="146"/>
      <c r="B98" s="146"/>
      <c r="C98" s="146"/>
      <c r="D98" s="146"/>
      <c r="E98" s="146"/>
      <c r="F98" s="146"/>
      <c r="G98" s="146"/>
    </row>
    <row r="99" spans="1:7" ht="12.75">
      <c r="A99" s="146"/>
      <c r="B99" s="146"/>
      <c r="C99" s="146"/>
      <c r="D99" s="146"/>
      <c r="E99" s="146"/>
      <c r="F99" s="146"/>
      <c r="G99" s="146"/>
    </row>
    <row r="100" spans="1:7" ht="12.75">
      <c r="A100" s="146"/>
      <c r="B100" s="146"/>
      <c r="C100" s="146"/>
      <c r="D100" s="146"/>
      <c r="E100" s="146"/>
      <c r="F100" s="146"/>
      <c r="G100" s="146"/>
    </row>
    <row r="101" spans="1:7" ht="12.75">
      <c r="A101" s="146"/>
      <c r="B101" s="146"/>
      <c r="C101" s="146"/>
      <c r="D101" s="146"/>
      <c r="E101" s="146"/>
      <c r="F101" s="146"/>
      <c r="G101" s="146"/>
    </row>
    <row r="102" spans="1:7" ht="12.75">
      <c r="A102" s="146"/>
      <c r="B102" s="146"/>
      <c r="C102" s="146"/>
      <c r="D102" s="146"/>
      <c r="E102" s="146"/>
      <c r="F102" s="146"/>
      <c r="G102" s="146"/>
    </row>
    <row r="103" spans="1:7" ht="12.75">
      <c r="A103" s="146"/>
      <c r="B103" s="146"/>
      <c r="C103" s="146"/>
      <c r="D103" s="146"/>
      <c r="E103" s="146"/>
      <c r="F103" s="146"/>
      <c r="G103" s="146"/>
    </row>
    <row r="104" spans="1:7" ht="12.75">
      <c r="A104" s="146"/>
      <c r="B104" s="146"/>
      <c r="C104" s="146"/>
      <c r="D104" s="146"/>
      <c r="E104" s="146"/>
      <c r="F104" s="146"/>
      <c r="G104" s="146"/>
    </row>
    <row r="105" spans="1:7" ht="12.75">
      <c r="A105" s="146"/>
      <c r="B105" s="146"/>
      <c r="C105" s="146"/>
      <c r="D105" s="146"/>
      <c r="E105" s="146"/>
      <c r="F105" s="146"/>
      <c r="G105" s="146"/>
    </row>
    <row r="106" spans="1:7" ht="12.75">
      <c r="A106" s="146"/>
      <c r="B106" s="146"/>
      <c r="C106" s="146"/>
      <c r="D106" s="146"/>
      <c r="E106" s="146"/>
      <c r="F106" s="146"/>
      <c r="G106" s="146"/>
    </row>
  </sheetData>
  <mergeCells count="183">
    <mergeCell ref="D75:G75"/>
    <mergeCell ref="D77:G77"/>
    <mergeCell ref="D82:G82"/>
    <mergeCell ref="B89:C89"/>
    <mergeCell ref="D89:E89"/>
    <mergeCell ref="F89:G89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57:C57"/>
    <mergeCell ref="D57:E57"/>
    <mergeCell ref="F57:G57"/>
    <mergeCell ref="B58:C58"/>
    <mergeCell ref="D58:E58"/>
    <mergeCell ref="F58:G58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H30:I30"/>
    <mergeCell ref="B31:C31"/>
    <mergeCell ref="D31:E31"/>
    <mergeCell ref="F31:G31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A6:G6"/>
    <mergeCell ref="A7:G7"/>
    <mergeCell ref="B9:C9"/>
    <mergeCell ref="D9:E9"/>
    <mergeCell ref="F9:G9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HASTC HASTC</dc:creator>
  <cp:keywords/>
  <dc:description/>
  <cp:lastModifiedBy>HASTC HASTC</cp:lastModifiedBy>
  <dcterms:created xsi:type="dcterms:W3CDTF">2008-01-28T09:35:51Z</dcterms:created>
  <dcterms:modified xsi:type="dcterms:W3CDTF">2008-01-28T09:37:56Z</dcterms:modified>
  <cp:category/>
  <cp:version/>
  <cp:contentType/>
  <cp:contentStatus/>
</cp:coreProperties>
</file>